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2\Presupuesto\Ejecución del presupuesto\Febrero\"/>
    </mc:Choice>
  </mc:AlternateContent>
  <xr:revisionPtr revIDLastSave="0" documentId="8_{E6FFFE2F-13BF-496C-BBB7-F28CDDAD0170}" xr6:coauthVersionLast="47" xr6:coauthVersionMax="47" xr10:uidLastSave="{00000000-0000-0000-0000-000000000000}"/>
  <bookViews>
    <workbookView xWindow="-120" yWindow="-120" windowWidth="29040" windowHeight="15840" xr2:uid="{EFDCE2DE-48C2-417E-B544-14DEA79B959C}"/>
  </bookViews>
  <sheets>
    <sheet name="PRESUPUESTO GENERAL  2022 (2)" sheetId="1" r:id="rId1"/>
  </sheets>
  <externalReferences>
    <externalReference r:id="rId2"/>
  </externalReferences>
  <definedNames>
    <definedName name="_xlnm.Print_Area" localSheetId="0">'PRESUPUESTO GENERAL  2022 (2)'!$A$1:$Q$103</definedName>
    <definedName name="_xlnm.Print_Titles" localSheetId="0">'PRESUPUESTO GENERAL  2022 (2)'!$1:$14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1" l="1"/>
  <c r="Q20" i="1"/>
  <c r="M15" i="1"/>
  <c r="D15" i="1"/>
  <c r="Q16" i="1"/>
  <c r="Q30" i="1"/>
  <c r="Q29" i="1"/>
  <c r="Q28" i="1"/>
  <c r="Q26" i="1"/>
  <c r="Q25" i="1"/>
  <c r="Q24" i="1"/>
  <c r="Q23" i="1"/>
  <c r="Q22" i="1"/>
  <c r="D31" i="1"/>
  <c r="Q40" i="1"/>
  <c r="Q38" i="1"/>
  <c r="Q37" i="1"/>
  <c r="Q36" i="1"/>
  <c r="Q34" i="1"/>
  <c r="Q33" i="1"/>
  <c r="Q42" i="1"/>
  <c r="Q41" i="1" s="1"/>
  <c r="Q62" i="1"/>
  <c r="Q58" i="1"/>
  <c r="M57" i="1"/>
  <c r="D57" i="1"/>
  <c r="Q78" i="1"/>
  <c r="Q75" i="1" s="1"/>
  <c r="Q84" i="1"/>
  <c r="Q79" i="1" s="1"/>
  <c r="M79" i="1"/>
  <c r="M75" i="1"/>
  <c r="M70" i="1"/>
  <c r="M69" i="1"/>
  <c r="M41" i="1"/>
  <c r="M21" i="1"/>
  <c r="Q87" i="1"/>
  <c r="Q86" i="1"/>
  <c r="Q85" i="1"/>
  <c r="Q83" i="1"/>
  <c r="Q82" i="1"/>
  <c r="Q81" i="1"/>
  <c r="Q80" i="1"/>
  <c r="D79" i="1"/>
  <c r="B79" i="1"/>
  <c r="Q77" i="1"/>
  <c r="Q76" i="1"/>
  <c r="D75" i="1"/>
  <c r="B75" i="1"/>
  <c r="B72" i="1"/>
  <c r="B70" i="1"/>
  <c r="B69" i="1"/>
  <c r="D67" i="1"/>
  <c r="Q66" i="1"/>
  <c r="Q65" i="1"/>
  <c r="Q64" i="1"/>
  <c r="Q63" i="1"/>
  <c r="B63" i="1"/>
  <c r="B62" i="1"/>
  <c r="Q61" i="1"/>
  <c r="Q60" i="1"/>
  <c r="B60" i="1"/>
  <c r="Q59" i="1"/>
  <c r="B59" i="1"/>
  <c r="B58" i="1"/>
  <c r="B50" i="1"/>
  <c r="Q49" i="1"/>
  <c r="Q48" i="1"/>
  <c r="Q47" i="1"/>
  <c r="Q46" i="1"/>
  <c r="Q45" i="1"/>
  <c r="Q44" i="1"/>
  <c r="Q43" i="1"/>
  <c r="B42" i="1"/>
  <c r="B41" i="1" s="1"/>
  <c r="D41" i="1"/>
  <c r="B40" i="1"/>
  <c r="Q39" i="1"/>
  <c r="B38" i="1"/>
  <c r="B37" i="1"/>
  <c r="B36" i="1"/>
  <c r="Q35" i="1"/>
  <c r="B34" i="1"/>
  <c r="B33" i="1"/>
  <c r="Q32" i="1"/>
  <c r="B30" i="1"/>
  <c r="B28" i="1"/>
  <c r="Q27" i="1"/>
  <c r="B27" i="1"/>
  <c r="B26" i="1"/>
  <c r="B25" i="1"/>
  <c r="B24" i="1"/>
  <c r="B23" i="1"/>
  <c r="B22" i="1"/>
  <c r="D21" i="1"/>
  <c r="B20" i="1"/>
  <c r="Q19" i="1"/>
  <c r="B19" i="1"/>
  <c r="Q18" i="1"/>
  <c r="Q17" i="1"/>
  <c r="E15" i="1"/>
  <c r="Q57" i="1" l="1"/>
  <c r="M67" i="1"/>
  <c r="M88" i="1" s="1"/>
  <c r="N79" i="1"/>
  <c r="Q15" i="1"/>
  <c r="Q21" i="1"/>
  <c r="Q31" i="1"/>
  <c r="B15" i="1"/>
  <c r="B67" i="1"/>
  <c r="B21" i="1"/>
  <c r="B31" i="1"/>
  <c r="D88" i="1"/>
  <c r="B57" i="1"/>
  <c r="Q88" i="1" l="1"/>
  <c r="B88" i="1"/>
</calcChain>
</file>

<file path=xl/sharedStrings.xml><?xml version="1.0" encoding="utf-8"?>
<sst xmlns="http://schemas.openxmlformats.org/spreadsheetml/2006/main" count="107" uniqueCount="107">
  <si>
    <t>Ministerio de Salud Pública</t>
  </si>
  <si>
    <t xml:space="preserve">CORPORACIÓN DE ACUEDUCTOS Y ALCANTARILLADOS DE PUERTO PLATA </t>
  </si>
  <si>
    <t>CORAAPPLATA</t>
  </si>
  <si>
    <t xml:space="preserve">DIRECCIÓN DE PLANIFICACIÓN </t>
  </si>
  <si>
    <t>Año 2022</t>
  </si>
  <si>
    <t>EJECUCIÓN DE GASTO Y APLICACIONES FINANCIERAS</t>
  </si>
  <si>
    <t>En RD$</t>
  </si>
  <si>
    <t>DETALLE</t>
  </si>
  <si>
    <t>PRESUPUESTOAPROBADO</t>
  </si>
  <si>
    <t>PRESUPUESTO 
MODIFICADO</t>
  </si>
  <si>
    <t>GASTO DEVENGADO</t>
  </si>
  <si>
    <t>ENERO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</si>
  <si>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</si>
  <si>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</si>
  <si>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</si>
  <si>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</si>
  <si>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</si>
  <si>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</si>
  <si>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</si>
  <si>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</si>
  <si>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</si>
  <si>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</si>
  <si>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</si>
  <si>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</si>
  <si>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</si>
  <si>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</si>
  <si>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</si>
  <si>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</si>
  <si>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</si>
  <si>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</si>
  <si>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</si>
  <si>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</si>
  <si>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</si>
  <si>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</si>
  <si>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</si>
  <si>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</si>
  <si>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</si>
  <si>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</si>
  <si>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</si>
  <si>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</si>
  <si>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</si>
  <si>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</si>
  <si>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</si>
  <si>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</si>
  <si>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</si>
  <si>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</si>
  <si>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</si>
  <si>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</si>
  <si>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</si>
  <si>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</si>
  <si>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</si>
  <si>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</si>
  <si>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</si>
  <si>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</si>
  <si>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</si>
  <si>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</si>
  <si>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</si>
  <si>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</si>
  <si>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</si>
  <si>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</si>
  <si>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</si>
  <si>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</si>
  <si>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</si>
  <si>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</si>
  <si>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</si>
  <si>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</si>
  <si>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</si>
  <si>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</si>
  <si>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</si>
  <si>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</si>
  <si>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</si>
  <si>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</si>
  <si>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</si>
  <si>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</si>
  <si>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</si>
  <si>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</si>
  <si>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</si>
  <si>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</si>
  <si>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</si>
  <si>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</si>
  <si>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</si>
  <si>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</si>
  <si>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</si>
  <si>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</si>
  <si>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</si>
  <si>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</si>
  <si>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</si>
  <si>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TOTAL: GASTO Y APLICACIONES FIANCIERAS</t>
  </si>
  <si>
    <t>NOTAS:</t>
  </si>
  <si>
    <t>1. GASTO DEVENGADO</t>
  </si>
  <si>
    <t>2. Se presenta el gasto por mes;  cada mes se debe actualizar el gasto devengado 
de los meses anteriores.</t>
  </si>
  <si>
    <t>3. Se presenta la clasificacion objetal del gasto al nivel de cuenta.</t>
  </si>
  <si>
    <t>4. Fecha de imputación: último día del mes analizado</t>
  </si>
  <si>
    <t>5. Fecha de registro: el dia 10 del mes siguiente al mes analizado</t>
  </si>
  <si>
    <t>__________________________________________</t>
  </si>
  <si>
    <t xml:space="preserve">     Yudelka Altagracia Almonte Canó</t>
  </si>
  <si>
    <t xml:space="preserve">      Encargada de la  División: Presupuesto</t>
  </si>
  <si>
    <t>____________________________________________</t>
  </si>
  <si>
    <t>Oliver Nazario Brugal</t>
  </si>
  <si>
    <t>Director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</si>
  <si>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</si>
  <si>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</si>
  <si>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</si>
  <si>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</si>
  <si>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 xml:space="preserve">                   Director Administrativo y Financiero</t>
  </si>
  <si>
    <t xml:space="preserve">               Maximo Antonio Herrera</t>
  </si>
  <si>
    <t xml:space="preserve">              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</si>
</sst>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3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1" xfId="0" applyFont="1" applyBorder="1" applyAlignment="1">
      <alignment horizontal="center" vertical="top" wrapText="1" readingOrder="1"/>
    </xf>
    <xf numFmtId="164" fontId="6" fillId="0" borderId="0" xfId="1" applyFont="1" applyBorder="1" applyAlignment="1">
      <alignment horizontal="center" vertical="top" wrapText="1" readingOrder="1"/>
    </xf>
    <xf numFmtId="164" fontId="0" fillId="0" borderId="0" xfId="1" applyFont="1"/>
    <xf numFmtId="164" fontId="8" fillId="3" borderId="1" xfId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left" vertical="center"/>
    </xf>
    <xf numFmtId="164" fontId="0" fillId="4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164" fontId="9" fillId="5" borderId="9" xfId="1" applyFont="1" applyFill="1" applyBorder="1" applyAlignment="1">
      <alignment horizontal="left" vertical="center"/>
    </xf>
    <xf numFmtId="164" fontId="8" fillId="3" borderId="0" xfId="1" applyFont="1" applyFill="1" applyAlignment="1">
      <alignment horizontal="center" vertical="center"/>
    </xf>
    <xf numFmtId="0" fontId="0" fillId="4" borderId="0" xfId="0" applyFill="1" applyAlignment="1">
      <alignment horizontal="left" vertical="top"/>
    </xf>
    <xf numFmtId="164" fontId="10" fillId="4" borderId="0" xfId="1" applyFont="1" applyFill="1" applyAlignment="1">
      <alignment horizontal="center" vertical="center"/>
    </xf>
    <xf numFmtId="164" fontId="0" fillId="0" borderId="0" xfId="0" applyNumberFormat="1"/>
    <xf numFmtId="0" fontId="0" fillId="4" borderId="0" xfId="0" applyFill="1" applyAlignment="1">
      <alignment horizontal="left" vertical="top" indent="2"/>
    </xf>
    <xf numFmtId="164" fontId="7" fillId="5" borderId="9" xfId="1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4" borderId="0" xfId="0" applyFill="1" applyAlignment="1">
      <alignment horizontal="left" indent="2"/>
    </xf>
    <xf numFmtId="164" fontId="0" fillId="4" borderId="0" xfId="1" applyFont="1" applyFill="1"/>
    <xf numFmtId="0" fontId="0" fillId="4" borderId="0" xfId="0" applyFill="1"/>
    <xf numFmtId="164" fontId="0" fillId="4" borderId="0" xfId="0" applyNumberFormat="1" applyFill="1"/>
    <xf numFmtId="164" fontId="0" fillId="0" borderId="0" xfId="1" applyFont="1" applyAlignment="1">
      <alignment horizontal="center" vertical="center"/>
    </xf>
    <xf numFmtId="164" fontId="0" fillId="3" borderId="0" xfId="1" applyFont="1" applyFill="1" applyAlignment="1">
      <alignment horizontal="center" vertical="center"/>
    </xf>
    <xf numFmtId="0" fontId="0" fillId="3" borderId="0" xfId="0" applyFill="1"/>
    <xf numFmtId="164" fontId="11" fillId="3" borderId="0" xfId="1" applyFont="1" applyFill="1" applyAlignment="1">
      <alignment horizontal="center" vertical="center"/>
    </xf>
    <xf numFmtId="0" fontId="2" fillId="0" borderId="0" xfId="0" applyFont="1" applyAlignment="1">
      <alignment horizontal="left" indent="1"/>
    </xf>
    <xf numFmtId="164" fontId="2" fillId="0" borderId="0" xfId="1" applyFont="1" applyAlignment="1">
      <alignment horizontal="center" vertical="center"/>
    </xf>
    <xf numFmtId="164" fontId="12" fillId="3" borderId="0" xfId="1" applyFont="1" applyFill="1" applyAlignment="1">
      <alignment horizontal="center" vertical="center"/>
    </xf>
    <xf numFmtId="0" fontId="13" fillId="6" borderId="0" xfId="0" applyFont="1" applyFill="1" applyAlignment="1">
      <alignment vertical="center"/>
    </xf>
    <xf numFmtId="164" fontId="12" fillId="4" borderId="0" xfId="1" applyFont="1" applyFill="1" applyAlignment="1">
      <alignment horizontal="center" vertical="center"/>
    </xf>
    <xf numFmtId="164" fontId="12" fillId="4" borderId="0" xfId="1" applyFont="1" applyFill="1" applyAlignment="1">
      <alignment horizontal="left" vertical="center"/>
    </xf>
    <xf numFmtId="164" fontId="0" fillId="4" borderId="0" xfId="1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15" fillId="0" borderId="0" xfId="0" applyFont="1"/>
    <xf numFmtId="0" fontId="8" fillId="0" borderId="0" xfId="0" applyFont="1"/>
    <xf numFmtId="0" fontId="11" fillId="0" borderId="0" xfId="0" applyFont="1"/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2" fillId="4" borderId="0" xfId="1" applyFont="1" applyFill="1"/>
    <xf numFmtId="164" fontId="14" fillId="4" borderId="11" xfId="1" applyFont="1" applyFill="1" applyBorder="1" applyAlignment="1">
      <alignment horizontal="left" vertical="center"/>
    </xf>
    <xf numFmtId="164" fontId="10" fillId="4" borderId="12" xfId="1" applyFont="1" applyFill="1" applyBorder="1" applyAlignment="1">
      <alignment horizontal="left" vertical="center"/>
    </xf>
    <xf numFmtId="164" fontId="10" fillId="4" borderId="12" xfId="1" applyFont="1" applyFill="1" applyBorder="1" applyAlignment="1">
      <alignment horizontal="left" vertical="center" wrapText="1"/>
    </xf>
    <xf numFmtId="164" fontId="10" fillId="4" borderId="13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 readingOrder="1"/>
    </xf>
    <xf numFmtId="0" fontId="17" fillId="0" borderId="0" xfId="0" applyFont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/>
    </xf>
    <xf numFmtId="164" fontId="8" fillId="3" borderId="3" xfId="1" applyFont="1" applyFill="1" applyBorder="1" applyAlignment="1">
      <alignment horizontal="center" vertical="center" wrapText="1"/>
    </xf>
    <xf numFmtId="164" fontId="8" fillId="3" borderId="4" xfId="1" applyFont="1" applyFill="1" applyBorder="1" applyAlignment="1">
      <alignment horizontal="center" vertical="center" wrapText="1"/>
    </xf>
    <xf numFmtId="164" fontId="8" fillId="3" borderId="5" xfId="1" applyFont="1" applyFill="1" applyBorder="1" applyAlignment="1">
      <alignment horizontal="center" vertical="center" wrapText="1"/>
    </xf>
    <xf numFmtId="164" fontId="8" fillId="3" borderId="6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1171576</xdr:colOff>
      <xdr:row>1</xdr:row>
      <xdr:rowOff>187326</xdr:rowOff>
    </xdr:from>
    <xdr:to>
      <xdr:col>16</xdr:col>
      <xdr:colOff>825501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C78F15-CA7F-4545-BCB1-A086099E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9351" y="377826"/>
          <a:ext cx="958850" cy="993774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1</xdr:row>
      <xdr:rowOff>92075</xdr:rowOff>
    </xdr:from>
    <xdr:to>
      <xdr:col>0</xdr:col>
      <xdr:colOff>2358689</xdr:colOff>
      <xdr:row>4</xdr:row>
      <xdr:rowOff>250314</xdr:rowOff>
    </xdr:to>
    <xdr:pic>
      <xdr:nvPicPr>
        <xdr:cNvPr id="4" name="Imagen 3" descr="Portada - Ministerio de Salud Pública">
          <a:extLst>
            <a:ext uri="{FF2B5EF4-FFF2-40B4-BE49-F238E27FC236}">
              <a16:creationId xmlns:a16="http://schemas.microsoft.com/office/drawing/2014/main" id="{D8BEA03A-985B-4FEC-B3A4-0ABA6846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82575"/>
          <a:ext cx="2193589" cy="1015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delkaalmonte\Desktop\PRESUPUESTO%20DEFINITIVO%202022%20Definitivo%20con%20T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L GASTO"/>
      <sheetName val="Ingreso "/>
      <sheetName val="Egreso"/>
      <sheetName val="ESTRUCTURA NUEVA"/>
      <sheetName val="Resumen "/>
      <sheetName val=" DIREC. GENERAL 01-00-00-0001"/>
      <sheetName val="ADM 01-00-00-0002"/>
      <sheetName val="GEST.CALI AG. 02-00-00-0002 LAB"/>
      <sheetName val="COORD SUPERV 02-00-00-0003 ING."/>
      <sheetName val="GESTION AMB. RIES.02-00-00-0004"/>
      <sheetName val="PROD AGUA P. 11-03-00-001"/>
      <sheetName val="MACRO Y MICRO 11-03-00-002"/>
      <sheetName val="MANTENIMIENTO  12-01-00-02"/>
      <sheetName val="12-04-00-01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35">
          <cell r="I35">
            <v>250000</v>
          </cell>
        </row>
        <row r="37">
          <cell r="I37">
            <v>29097711</v>
          </cell>
        </row>
        <row r="46">
          <cell r="I46">
            <v>224350604</v>
          </cell>
        </row>
        <row r="52">
          <cell r="I52">
            <v>9350000</v>
          </cell>
        </row>
        <row r="55">
          <cell r="I55">
            <v>540000</v>
          </cell>
        </row>
        <row r="59">
          <cell r="I59">
            <v>120000</v>
          </cell>
        </row>
        <row r="62">
          <cell r="I62">
            <v>9200000</v>
          </cell>
        </row>
        <row r="69">
          <cell r="I69">
            <v>1100000</v>
          </cell>
        </row>
        <row r="71">
          <cell r="I71">
            <v>600000</v>
          </cell>
        </row>
        <row r="87">
          <cell r="I87">
            <v>1120000</v>
          </cell>
        </row>
        <row r="91">
          <cell r="I91">
            <v>525000</v>
          </cell>
        </row>
        <row r="95">
          <cell r="I95">
            <v>923700</v>
          </cell>
        </row>
        <row r="99">
          <cell r="I99">
            <v>2500000</v>
          </cell>
        </row>
        <row r="103">
          <cell r="I103">
            <v>8505000</v>
          </cell>
        </row>
        <row r="111">
          <cell r="I111">
            <v>12827500</v>
          </cell>
        </row>
        <row r="121">
          <cell r="I121">
            <v>2440000</v>
          </cell>
        </row>
        <row r="128">
          <cell r="I128">
            <v>3150000</v>
          </cell>
        </row>
        <row r="135">
          <cell r="I135">
            <v>1200000</v>
          </cell>
        </row>
        <row r="140">
          <cell r="I140">
            <v>100000</v>
          </cell>
        </row>
        <row r="141">
          <cell r="I141">
            <v>1000000</v>
          </cell>
        </row>
        <row r="143">
          <cell r="I143">
            <v>13600000</v>
          </cell>
        </row>
        <row r="150">
          <cell r="I150">
            <v>600000</v>
          </cell>
        </row>
        <row r="153">
          <cell r="I153">
            <v>500000</v>
          </cell>
        </row>
        <row r="155">
          <cell r="I155">
            <v>150300000</v>
          </cell>
        </row>
        <row r="158">
          <cell r="T158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B74B-ED55-4534-B8A7-AF406F3DF790}">
  <sheetPr>
    <tabColor rgb="FFFFFF00"/>
    <pageSetUpPr fitToPage="1"/>
  </sheetPr>
  <dimension ref="A4:Q118"/>
  <sheetViews>
    <sheetView showGridLines="0" tabSelected="1" zoomScaleNormal="100" zoomScaleSheetLayoutView="100" workbookViewId="0">
      <selection activeCell="W39" sqref="W39"/>
    </sheetView>
  </sheetViews>
  <sheetFormatPr baseColWidth="10" defaultColWidth="11.42578125" defaultRowHeight="15" x14ac:dyDescent="0.25"/>
  <cols>
    <col min="1" max="1" width="95.42578125" bestFit="1" customWidth="1"/>
    <col min="2" max="2" width="38.28515625" style="3" customWidth="1"/>
    <col min="3" max="3" width="24.42578125" style="3" customWidth="1"/>
    <col min="4" max="4" width="19.5703125" style="3" bestFit="1" customWidth="1"/>
    <col min="5" max="5" width="16.5703125" hidden="1" customWidth="1"/>
    <col min="6" max="6" width="13" hidden="1" customWidth="1"/>
    <col min="7" max="9" width="0" hidden="1" customWidth="1"/>
    <col min="10" max="10" width="4.42578125" customWidth="1"/>
    <col min="11" max="11" width="5.85546875" customWidth="1"/>
    <col min="12" max="12" width="2.140625" customWidth="1"/>
    <col min="13" max="13" width="19.5703125" style="3" bestFit="1" customWidth="1"/>
    <col min="14" max="14" width="13" hidden="1" customWidth="1"/>
    <col min="15" max="15" width="18.42578125" hidden="1" customWidth="1"/>
    <col min="16" max="16" width="9.7109375" hidden="1" customWidth="1"/>
    <col min="17" max="17" width="21" bestFit="1" customWidth="1"/>
  </cols>
  <sheetData>
    <row r="4" spans="1:17" ht="37.5" x14ac:dyDescent="0.2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0.25" x14ac:dyDescent="0.25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20.25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18.75" x14ac:dyDescent="0.25">
      <c r="A7" s="50" t="s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18.75" x14ac:dyDescent="0.25">
      <c r="A8" s="51" t="s">
        <v>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15.75" x14ac:dyDescent="0.25">
      <c r="A9" s="52" t="s">
        <v>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5.75" x14ac:dyDescent="0.25">
      <c r="A10" s="54" t="s">
        <v>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15.75" customHeight="1" x14ac:dyDescent="0.25">
      <c r="A11" s="1"/>
      <c r="B11" s="2"/>
      <c r="C11" s="2"/>
    </row>
    <row r="12" spans="1:17" ht="15.75" customHeight="1" x14ac:dyDescent="0.25">
      <c r="A12" s="56" t="s">
        <v>7</v>
      </c>
      <c r="B12" s="58" t="s">
        <v>8</v>
      </c>
      <c r="C12" s="60" t="s">
        <v>9</v>
      </c>
      <c r="D12" s="61" t="s">
        <v>10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</row>
    <row r="13" spans="1:17" s="6" customFormat="1" ht="31.5" customHeight="1" x14ac:dyDescent="0.25">
      <c r="A13" s="57"/>
      <c r="B13" s="59"/>
      <c r="C13" s="60"/>
      <c r="D13" s="4" t="s">
        <v>11</v>
      </c>
      <c r="E13" s="5"/>
      <c r="F13" s="5"/>
      <c r="G13" s="5"/>
      <c r="H13" s="5"/>
      <c r="I13" s="5"/>
      <c r="J13" s="5"/>
      <c r="K13" s="5"/>
      <c r="L13" s="5"/>
      <c r="M13" s="4" t="s">
        <v>103</v>
      </c>
      <c r="N13" s="5"/>
      <c r="O13" s="5"/>
      <c r="P13" s="5"/>
      <c r="Q13" s="4" t="s">
        <v>12</v>
      </c>
    </row>
    <row r="14" spans="1:17" s="6" customFormat="1" ht="31.5" customHeight="1" x14ac:dyDescent="0.25">
      <c r="A14" s="7" t="s">
        <v>13</v>
      </c>
      <c r="B14" s="8"/>
      <c r="C14" s="8"/>
      <c r="D14" s="9"/>
      <c r="M14" s="9"/>
    </row>
    <row r="15" spans="1:17" ht="15.75" x14ac:dyDescent="0.25">
      <c r="A15" s="10" t="s">
        <v>14</v>
      </c>
      <c r="B15" s="11">
        <f>+B16+B17+B18+B19+B20</f>
        <v>214582617</v>
      </c>
      <c r="C15" s="11"/>
      <c r="D15" s="11">
        <f>+D16+D19+D20</f>
        <v>13017614</v>
      </c>
      <c r="E15" s="11">
        <f>+E16+E17+E18+E19+E20</f>
        <v>0</v>
      </c>
      <c r="F15" s="11"/>
      <c r="G15" s="11"/>
      <c r="H15" s="11"/>
      <c r="I15" s="11"/>
      <c r="J15" s="11"/>
      <c r="K15" s="11"/>
      <c r="L15" s="11"/>
      <c r="M15" s="11">
        <f>+M16+M17+M19+M20</f>
        <v>13815526</v>
      </c>
      <c r="N15" s="11"/>
      <c r="O15" s="11"/>
      <c r="P15" s="11"/>
      <c r="Q15" s="11">
        <f>+Q16+Q19+Q20</f>
        <v>26833140</v>
      </c>
    </row>
    <row r="16" spans="1:17" x14ac:dyDescent="0.25">
      <c r="A16" s="12" t="s">
        <v>15</v>
      </c>
      <c r="B16" s="13">
        <v>183234906</v>
      </c>
      <c r="C16" s="13"/>
      <c r="D16" s="3">
        <v>12778146</v>
      </c>
      <c r="M16" s="3">
        <v>11812017</v>
      </c>
      <c r="Q16" s="14">
        <f>+D16+M16</f>
        <v>24590163</v>
      </c>
    </row>
    <row r="17" spans="1:17" x14ac:dyDescent="0.25">
      <c r="A17" s="15" t="s">
        <v>16</v>
      </c>
      <c r="B17" s="13">
        <v>2000000</v>
      </c>
      <c r="C17" s="13"/>
      <c r="D17" s="3">
        <v>0</v>
      </c>
      <c r="M17" s="3">
        <v>0</v>
      </c>
      <c r="Q17" s="14">
        <f>+D17+E17+F17+G17+H17+I17+J17+K17+L17+N17+O17+P17</f>
        <v>0</v>
      </c>
    </row>
    <row r="18" spans="1:17" x14ac:dyDescent="0.25">
      <c r="A18" s="15" t="s">
        <v>17</v>
      </c>
      <c r="B18" s="13"/>
      <c r="C18" s="13"/>
      <c r="Q18" s="14">
        <f>+D18+E18+F18+G18+H18+I18+J18+K18+L18+N18+O18+P18</f>
        <v>0</v>
      </c>
    </row>
    <row r="19" spans="1:17" x14ac:dyDescent="0.25">
      <c r="A19" s="15" t="s">
        <v>18</v>
      </c>
      <c r="B19" s="13">
        <f>+'[1]Resumen '!I35</f>
        <v>250000</v>
      </c>
      <c r="C19" s="13"/>
      <c r="D19" s="3">
        <v>17750</v>
      </c>
      <c r="M19" s="3">
        <v>0</v>
      </c>
      <c r="Q19" s="14">
        <f>+D19+E19+F19+G19+H19+I19+J19+K19+L19+N19+O19+P19</f>
        <v>17750</v>
      </c>
    </row>
    <row r="20" spans="1:17" x14ac:dyDescent="0.25">
      <c r="A20" s="15" t="s">
        <v>19</v>
      </c>
      <c r="B20" s="13">
        <f>+'[1]Resumen '!I37</f>
        <v>29097711</v>
      </c>
      <c r="C20" s="13"/>
      <c r="D20" s="3">
        <v>221718</v>
      </c>
      <c r="M20" s="3">
        <v>2003509</v>
      </c>
      <c r="Q20" s="14">
        <f>+M20+D20</f>
        <v>2225227</v>
      </c>
    </row>
    <row r="21" spans="1:17" ht="18.75" x14ac:dyDescent="0.25">
      <c r="A21" s="16" t="s">
        <v>20</v>
      </c>
      <c r="B21" s="11">
        <f>+B22+B23+B24+B25+B26+B27+B28+B29+B30</f>
        <v>262046594</v>
      </c>
      <c r="C21" s="11"/>
      <c r="D21" s="11">
        <f>+D22+D23+D24+D25+D26+D27+D28+D29+D30</f>
        <v>26514245.670000002</v>
      </c>
      <c r="E21" s="11"/>
      <c r="F21" s="11"/>
      <c r="G21" s="11"/>
      <c r="H21" s="11"/>
      <c r="I21" s="11"/>
      <c r="J21" s="11"/>
      <c r="K21" s="11"/>
      <c r="L21" s="11"/>
      <c r="M21" s="11">
        <f>+M22+M23+M24+M25+M26+M27+M28+M29+M30</f>
        <v>28210393.670000002</v>
      </c>
      <c r="N21" s="11"/>
      <c r="O21" s="11"/>
      <c r="P21" s="11"/>
      <c r="Q21" s="11">
        <f>+Q22+Q23+Q24+Q25+Q26+Q27+Q28+Q29+Q30</f>
        <v>54724639.340000004</v>
      </c>
    </row>
    <row r="22" spans="1:17" x14ac:dyDescent="0.25">
      <c r="A22" s="17" t="s">
        <v>21</v>
      </c>
      <c r="B22" s="13">
        <f>+'[1]Resumen '!I46</f>
        <v>224350604</v>
      </c>
      <c r="C22" s="13"/>
      <c r="D22" s="3">
        <v>19384130.670000002</v>
      </c>
      <c r="M22" s="3">
        <v>21420168.670000002</v>
      </c>
      <c r="Q22" s="14">
        <f>+D22+M22</f>
        <v>40804299.340000004</v>
      </c>
    </row>
    <row r="23" spans="1:17" x14ac:dyDescent="0.25">
      <c r="A23" s="17" t="s">
        <v>22</v>
      </c>
      <c r="B23" s="13">
        <f>+'[1]Resumen '!I52</f>
        <v>9350000</v>
      </c>
      <c r="C23" s="13"/>
      <c r="D23" s="3">
        <v>580500</v>
      </c>
      <c r="M23" s="3">
        <v>652307</v>
      </c>
      <c r="Q23" s="14">
        <f>+D23+M23</f>
        <v>1232807</v>
      </c>
    </row>
    <row r="24" spans="1:17" x14ac:dyDescent="0.25">
      <c r="A24" s="17" t="s">
        <v>23</v>
      </c>
      <c r="B24" s="13">
        <f>+'[1]Resumen '!I55</f>
        <v>540000</v>
      </c>
      <c r="C24" s="13"/>
      <c r="D24" s="3">
        <v>29800</v>
      </c>
      <c r="M24" s="3">
        <v>12103</v>
      </c>
      <c r="Q24" s="14">
        <f>+D24+M24</f>
        <v>41903</v>
      </c>
    </row>
    <row r="25" spans="1:17" x14ac:dyDescent="0.25">
      <c r="A25" s="17" t="s">
        <v>24</v>
      </c>
      <c r="B25" s="13">
        <f>+'[1]Resumen '!I59</f>
        <v>120000</v>
      </c>
      <c r="C25" s="13"/>
      <c r="D25" s="3">
        <v>10950</v>
      </c>
      <c r="M25" s="3">
        <v>34712</v>
      </c>
      <c r="Q25" s="14">
        <f>+D25+M25</f>
        <v>45662</v>
      </c>
    </row>
    <row r="26" spans="1:17" x14ac:dyDescent="0.25">
      <c r="A26" s="17" t="s">
        <v>25</v>
      </c>
      <c r="B26" s="13">
        <f>+'[1]Resumen '!I62</f>
        <v>9200000</v>
      </c>
      <c r="C26" s="13"/>
      <c r="D26" s="3">
        <v>363343</v>
      </c>
      <c r="M26" s="3">
        <v>202196</v>
      </c>
      <c r="Q26" s="14">
        <f>+D26+M26</f>
        <v>565539</v>
      </c>
    </row>
    <row r="27" spans="1:17" x14ac:dyDescent="0.25">
      <c r="A27" s="17" t="s">
        <v>26</v>
      </c>
      <c r="B27" s="13">
        <f>+'[1]Resumen '!I69</f>
        <v>1100000</v>
      </c>
      <c r="C27" s="13"/>
      <c r="D27" s="3">
        <v>0</v>
      </c>
      <c r="M27" s="3">
        <v>0</v>
      </c>
      <c r="Q27" s="14">
        <f>+D27+E27+F27+G27+H27+I27+J27+K27+L27+N27+O27+P27</f>
        <v>0</v>
      </c>
    </row>
    <row r="28" spans="1:17" x14ac:dyDescent="0.25">
      <c r="A28" s="17" t="s">
        <v>27</v>
      </c>
      <c r="B28" s="13">
        <f>+'[1]Resumen '!I71</f>
        <v>600000</v>
      </c>
      <c r="C28" s="13"/>
      <c r="D28" s="3">
        <v>663984</v>
      </c>
      <c r="M28" s="3">
        <v>5251128</v>
      </c>
      <c r="Q28" s="14">
        <f>+D28+M28</f>
        <v>5915112</v>
      </c>
    </row>
    <row r="29" spans="1:17" x14ac:dyDescent="0.25">
      <c r="A29" s="17" t="s">
        <v>28</v>
      </c>
      <c r="B29" s="13">
        <v>15665990</v>
      </c>
      <c r="C29" s="13"/>
      <c r="D29" s="3">
        <v>5318661</v>
      </c>
      <c r="M29" s="3">
        <v>478063</v>
      </c>
      <c r="Q29" s="14">
        <f>+D29+M29</f>
        <v>5796724</v>
      </c>
    </row>
    <row r="30" spans="1:17" x14ac:dyDescent="0.25">
      <c r="A30" s="17" t="s">
        <v>29</v>
      </c>
      <c r="B30" s="13">
        <f>+'[1]Resumen '!I87</f>
        <v>1120000</v>
      </c>
      <c r="C30" s="13"/>
      <c r="D30" s="3">
        <v>162877</v>
      </c>
      <c r="M30" s="3">
        <v>159716</v>
      </c>
      <c r="Q30" s="14">
        <f>+D30+M30</f>
        <v>322593</v>
      </c>
    </row>
    <row r="31" spans="1:17" ht="18.75" x14ac:dyDescent="0.25">
      <c r="A31" s="16" t="s">
        <v>30</v>
      </c>
      <c r="B31" s="11">
        <f>+B33+B34+B35+B36+B37+B38+B39+B40</f>
        <v>27721200</v>
      </c>
      <c r="C31" s="11"/>
      <c r="D31" s="11">
        <f>+D33+D34+D35+D36+D37+D38+D40</f>
        <v>2039496</v>
      </c>
      <c r="E31" s="11"/>
      <c r="F31" s="11"/>
      <c r="G31" s="11"/>
      <c r="H31" s="11"/>
      <c r="I31" s="11"/>
      <c r="J31" s="11"/>
      <c r="K31" s="11"/>
      <c r="L31" s="11"/>
      <c r="M31" s="11">
        <f>+M33+M34+M36+M37+M38+M40</f>
        <v>1496048</v>
      </c>
      <c r="N31" s="11"/>
      <c r="O31" s="11"/>
      <c r="P31" s="11"/>
      <c r="Q31" s="11">
        <f>+Q33+Q34+Q36+Q37+Q38+Q40</f>
        <v>3535544</v>
      </c>
    </row>
    <row r="32" spans="1:17" s="20" customFormat="1" x14ac:dyDescent="0.25">
      <c r="A32" s="18" t="s">
        <v>31</v>
      </c>
      <c r="B32" s="13"/>
      <c r="C32" s="13"/>
      <c r="D32" s="19"/>
      <c r="M32" s="19"/>
      <c r="Q32" s="21">
        <f>+D32+E32+F32+G32+H32+I32+J32+K32+L32+N32+O32+P32</f>
        <v>0</v>
      </c>
    </row>
    <row r="33" spans="1:17" x14ac:dyDescent="0.25">
      <c r="A33" s="17" t="s">
        <v>32</v>
      </c>
      <c r="B33" s="13">
        <f>+'[1]Resumen '!I91</f>
        <v>525000</v>
      </c>
      <c r="C33" s="13"/>
      <c r="D33" s="3">
        <v>0</v>
      </c>
      <c r="M33" s="3">
        <v>10041</v>
      </c>
      <c r="Q33" s="21">
        <f>+M33</f>
        <v>10041</v>
      </c>
    </row>
    <row r="34" spans="1:17" x14ac:dyDescent="0.25">
      <c r="A34" s="17" t="s">
        <v>33</v>
      </c>
      <c r="B34" s="13">
        <f>+'[1]Resumen '!I95</f>
        <v>923700</v>
      </c>
      <c r="C34" s="13"/>
      <c r="D34" s="3">
        <v>661</v>
      </c>
      <c r="M34" s="3">
        <v>185694</v>
      </c>
      <c r="Q34" s="21">
        <f>+D34+M34</f>
        <v>186355</v>
      </c>
    </row>
    <row r="35" spans="1:17" s="20" customFormat="1" x14ac:dyDescent="0.25">
      <c r="A35" s="18" t="s">
        <v>34</v>
      </c>
      <c r="B35" s="13"/>
      <c r="C35" s="13"/>
      <c r="D35" s="19">
        <v>0</v>
      </c>
      <c r="M35" s="19">
        <v>0</v>
      </c>
      <c r="Q35" s="21">
        <f>+D35+E35+F35+G35+H35+I35+J35+K35+L35+N35+O35+P35</f>
        <v>0</v>
      </c>
    </row>
    <row r="36" spans="1:17" x14ac:dyDescent="0.25">
      <c r="A36" s="17" t="s">
        <v>35</v>
      </c>
      <c r="B36" s="13">
        <f>+'[1]Resumen '!I99</f>
        <v>2500000</v>
      </c>
      <c r="C36" s="13"/>
      <c r="D36" s="3">
        <v>33932</v>
      </c>
      <c r="M36" s="3">
        <v>16503</v>
      </c>
      <c r="Q36" s="21">
        <f>+M36+D36</f>
        <v>50435</v>
      </c>
    </row>
    <row r="37" spans="1:17" x14ac:dyDescent="0.25">
      <c r="A37" s="17" t="s">
        <v>36</v>
      </c>
      <c r="B37" s="13">
        <f>+'[1]Resumen '!I103</f>
        <v>8505000</v>
      </c>
      <c r="C37" s="13"/>
      <c r="D37" s="3">
        <v>1084542</v>
      </c>
      <c r="M37" s="3">
        <v>429727</v>
      </c>
      <c r="Q37" s="21">
        <f>+D37+M37</f>
        <v>1514269</v>
      </c>
    </row>
    <row r="38" spans="1:17" x14ac:dyDescent="0.25">
      <c r="A38" s="17" t="s">
        <v>37</v>
      </c>
      <c r="B38" s="13">
        <f>+'[1]Resumen '!I111</f>
        <v>12827500</v>
      </c>
      <c r="C38" s="13"/>
      <c r="D38" s="3">
        <v>651100</v>
      </c>
      <c r="M38" s="3">
        <v>659044</v>
      </c>
      <c r="Q38" s="21">
        <f>+D38+M38</f>
        <v>1310144</v>
      </c>
    </row>
    <row r="39" spans="1:17" x14ac:dyDescent="0.25">
      <c r="A39" s="17" t="s">
        <v>38</v>
      </c>
      <c r="B39" s="13"/>
      <c r="C39" s="13"/>
      <c r="M39" s="3">
        <v>0</v>
      </c>
      <c r="Q39" s="21">
        <f>+D39+E39+F39+G39+H39+I39+J39+K39+L39+N39+O39+P39</f>
        <v>0</v>
      </c>
    </row>
    <row r="40" spans="1:17" x14ac:dyDescent="0.25">
      <c r="A40" s="17" t="s">
        <v>39</v>
      </c>
      <c r="B40" s="13">
        <f>+'[1]Resumen '!I121</f>
        <v>2440000</v>
      </c>
      <c r="C40" s="13"/>
      <c r="D40" s="3">
        <v>269261</v>
      </c>
      <c r="M40" s="3">
        <v>195039</v>
      </c>
      <c r="Q40" s="21">
        <f>+D40+M40</f>
        <v>464300</v>
      </c>
    </row>
    <row r="41" spans="1:17" ht="18.75" x14ac:dyDescent="0.25">
      <c r="A41" s="16" t="s">
        <v>40</v>
      </c>
      <c r="B41" s="11">
        <f>+B42</f>
        <v>3150000</v>
      </c>
      <c r="C41" s="11"/>
      <c r="D41" s="11">
        <f>+D42</f>
        <v>270805</v>
      </c>
      <c r="E41" s="11"/>
      <c r="F41" s="11"/>
      <c r="G41" s="11"/>
      <c r="H41" s="11"/>
      <c r="I41" s="11"/>
      <c r="J41" s="11"/>
      <c r="K41" s="11"/>
      <c r="L41" s="11"/>
      <c r="M41" s="11">
        <f>+M42</f>
        <v>128047</v>
      </c>
      <c r="N41" s="11"/>
      <c r="O41" s="11"/>
      <c r="P41" s="11"/>
      <c r="Q41" s="11">
        <f>Q42</f>
        <v>398852</v>
      </c>
    </row>
    <row r="42" spans="1:17" x14ac:dyDescent="0.25">
      <c r="A42" s="17" t="s">
        <v>41</v>
      </c>
      <c r="B42" s="13">
        <f>+'[1]Resumen '!I128</f>
        <v>3150000</v>
      </c>
      <c r="C42" s="13"/>
      <c r="D42" s="3">
        <v>270805</v>
      </c>
      <c r="M42" s="3">
        <v>128047</v>
      </c>
      <c r="P42" s="3"/>
      <c r="Q42" s="3">
        <f>+D42+M42</f>
        <v>398852</v>
      </c>
    </row>
    <row r="43" spans="1:17" x14ac:dyDescent="0.25">
      <c r="A43" s="17" t="s">
        <v>42</v>
      </c>
      <c r="B43" s="22"/>
      <c r="C43" s="22"/>
      <c r="M43"/>
      <c r="P43" s="3"/>
      <c r="Q43" s="3">
        <f t="shared" ref="Q43:Q49" si="0">+D43+E43+F43+G43+H43+I43+J43+K43+L43+N43+O43+P43</f>
        <v>0</v>
      </c>
    </row>
    <row r="44" spans="1:17" x14ac:dyDescent="0.25">
      <c r="A44" s="17" t="s">
        <v>43</v>
      </c>
      <c r="B44" s="22"/>
      <c r="C44" s="22"/>
      <c r="M44"/>
      <c r="P44" s="3"/>
      <c r="Q44" s="3">
        <f t="shared" si="0"/>
        <v>0</v>
      </c>
    </row>
    <row r="45" spans="1:17" x14ac:dyDescent="0.25">
      <c r="A45" s="17" t="s">
        <v>44</v>
      </c>
      <c r="B45" s="22">
        <v>0</v>
      </c>
      <c r="C45" s="22"/>
      <c r="M45"/>
      <c r="P45" s="3"/>
      <c r="Q45" s="3">
        <f t="shared" si="0"/>
        <v>0</v>
      </c>
    </row>
    <row r="46" spans="1:17" x14ac:dyDescent="0.25">
      <c r="A46" s="17" t="s">
        <v>45</v>
      </c>
      <c r="B46" s="22">
        <v>0</v>
      </c>
      <c r="C46" s="22"/>
      <c r="M46"/>
      <c r="P46" s="3"/>
      <c r="Q46" s="3">
        <f t="shared" si="0"/>
        <v>0</v>
      </c>
    </row>
    <row r="47" spans="1:17" x14ac:dyDescent="0.25">
      <c r="A47" s="17" t="s">
        <v>46</v>
      </c>
      <c r="B47" s="22">
        <v>0</v>
      </c>
      <c r="C47" s="22"/>
      <c r="M47"/>
      <c r="P47" s="3"/>
      <c r="Q47" s="3">
        <f t="shared" si="0"/>
        <v>0</v>
      </c>
    </row>
    <row r="48" spans="1:17" x14ac:dyDescent="0.25">
      <c r="A48" s="17" t="s">
        <v>47</v>
      </c>
      <c r="B48" s="22">
        <v>0</v>
      </c>
      <c r="C48" s="22"/>
      <c r="M48"/>
      <c r="P48" s="3"/>
      <c r="Q48" s="3">
        <f t="shared" si="0"/>
        <v>0</v>
      </c>
    </row>
    <row r="49" spans="1:17" x14ac:dyDescent="0.25">
      <c r="A49" s="17" t="s">
        <v>48</v>
      </c>
      <c r="B49" s="22">
        <v>0</v>
      </c>
      <c r="C49" s="22"/>
      <c r="M49"/>
      <c r="P49" s="3"/>
      <c r="Q49" s="3">
        <f t="shared" si="0"/>
        <v>0</v>
      </c>
    </row>
    <row r="50" spans="1:17" ht="18.75" x14ac:dyDescent="0.25">
      <c r="A50" s="16" t="s">
        <v>49</v>
      </c>
      <c r="B50" s="23">
        <f>+B51+B52+B53+B54+B55+B56</f>
        <v>0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/>
    </row>
    <row r="51" spans="1:17" x14ac:dyDescent="0.25">
      <c r="A51" s="17" t="s">
        <v>50</v>
      </c>
      <c r="B51" s="22">
        <v>0</v>
      </c>
      <c r="C51" s="22"/>
      <c r="M51"/>
    </row>
    <row r="52" spans="1:17" x14ac:dyDescent="0.25">
      <c r="A52" s="17" t="s">
        <v>51</v>
      </c>
      <c r="B52" s="22">
        <v>0</v>
      </c>
      <c r="C52" s="22"/>
      <c r="M52"/>
    </row>
    <row r="53" spans="1:17" x14ac:dyDescent="0.25">
      <c r="A53" s="17" t="s">
        <v>52</v>
      </c>
      <c r="B53" s="22">
        <v>0</v>
      </c>
      <c r="C53" s="22"/>
      <c r="M53"/>
    </row>
    <row r="54" spans="1:17" x14ac:dyDescent="0.25">
      <c r="A54" s="17" t="s">
        <v>53</v>
      </c>
      <c r="B54" s="22">
        <v>0</v>
      </c>
      <c r="C54" s="22"/>
      <c r="M54"/>
    </row>
    <row r="55" spans="1:17" x14ac:dyDescent="0.25">
      <c r="A55" s="17" t="s">
        <v>54</v>
      </c>
      <c r="B55" s="22">
        <v>0</v>
      </c>
      <c r="C55" s="22"/>
      <c r="M55"/>
    </row>
    <row r="56" spans="1:17" x14ac:dyDescent="0.25">
      <c r="A56" s="17" t="s">
        <v>55</v>
      </c>
      <c r="B56" s="22">
        <v>0</v>
      </c>
      <c r="C56" s="22"/>
      <c r="M56"/>
    </row>
    <row r="57" spans="1:17" ht="18.75" x14ac:dyDescent="0.25">
      <c r="A57" s="16" t="s">
        <v>56</v>
      </c>
      <c r="B57" s="11">
        <f>+B58+B59+B60+B61+B62+B63+B64+B65+B66</f>
        <v>16500000</v>
      </c>
      <c r="C57" s="11"/>
      <c r="D57" s="11">
        <f>+D58+D59+D60+D61+D62</f>
        <v>468613</v>
      </c>
      <c r="E57" s="11"/>
      <c r="F57" s="11"/>
      <c r="G57" s="11"/>
      <c r="H57" s="11"/>
      <c r="I57" s="11"/>
      <c r="J57" s="11"/>
      <c r="K57" s="11"/>
      <c r="L57" s="11"/>
      <c r="M57" s="11">
        <f>+M58+M59+M60+M61+M62</f>
        <v>23385</v>
      </c>
      <c r="N57" s="11"/>
      <c r="O57" s="11"/>
      <c r="P57" s="11"/>
      <c r="Q57" s="11">
        <f>+Q58+Q62</f>
        <v>491998</v>
      </c>
    </row>
    <row r="58" spans="1:17" x14ac:dyDescent="0.25">
      <c r="A58" s="17" t="s">
        <v>57</v>
      </c>
      <c r="B58" s="13">
        <f>+'[1]Resumen '!I135</f>
        <v>1200000</v>
      </c>
      <c r="C58" s="13"/>
      <c r="D58" s="3">
        <v>127223</v>
      </c>
      <c r="M58" s="3">
        <v>20885</v>
      </c>
      <c r="Q58" s="3">
        <f>+D58+M58</f>
        <v>148108</v>
      </c>
    </row>
    <row r="59" spans="1:17" x14ac:dyDescent="0.25">
      <c r="A59" s="17" t="s">
        <v>58</v>
      </c>
      <c r="B59" s="13">
        <f>+'[1]Resumen '!I140</f>
        <v>100000</v>
      </c>
      <c r="C59" s="13"/>
      <c r="D59" s="3">
        <v>0</v>
      </c>
      <c r="M59" s="3">
        <v>0</v>
      </c>
      <c r="Q59" s="3">
        <f>+D59+E59+F59+G59+H59+I59+J59+K59+L59+N59+P59+O59</f>
        <v>0</v>
      </c>
    </row>
    <row r="60" spans="1:17" x14ac:dyDescent="0.25">
      <c r="A60" s="17" t="s">
        <v>59</v>
      </c>
      <c r="B60" s="13">
        <f>+'[1]Resumen '!I141</f>
        <v>1000000</v>
      </c>
      <c r="C60" s="13"/>
      <c r="D60" s="3">
        <v>0</v>
      </c>
      <c r="M60" s="3">
        <v>0</v>
      </c>
      <c r="Q60" s="3">
        <f>+D60+E60+F60+G60+H60+I60+J60+K60+L60+N60+P60+O60</f>
        <v>0</v>
      </c>
    </row>
    <row r="61" spans="1:17" x14ac:dyDescent="0.25">
      <c r="A61" s="17" t="s">
        <v>60</v>
      </c>
      <c r="B61" s="13"/>
      <c r="C61" s="13"/>
      <c r="D61" s="3">
        <v>0</v>
      </c>
      <c r="M61" s="3">
        <v>0</v>
      </c>
      <c r="Q61" s="3">
        <f>+D61+E61+F61+G61+H61+I61+J61+K61+L61+N61+P61+O61</f>
        <v>0</v>
      </c>
    </row>
    <row r="62" spans="1:17" x14ac:dyDescent="0.25">
      <c r="A62" s="17" t="s">
        <v>61</v>
      </c>
      <c r="B62" s="13">
        <f>+'[1]Resumen '!I143</f>
        <v>13600000</v>
      </c>
      <c r="C62" s="13"/>
      <c r="D62" s="3">
        <v>341390</v>
      </c>
      <c r="M62" s="3">
        <v>2500</v>
      </c>
      <c r="Q62" s="3">
        <f>+D62+M62</f>
        <v>343890</v>
      </c>
    </row>
    <row r="63" spans="1:17" x14ac:dyDescent="0.25">
      <c r="A63" s="17" t="s">
        <v>62</v>
      </c>
      <c r="B63" s="13">
        <f>+'[1]Resumen '!I150</f>
        <v>600000</v>
      </c>
      <c r="C63" s="13"/>
      <c r="Q63" s="3">
        <f>+D63+E63+F63+G63+H63+I63+J63+K63+L63+N63+P63+O63</f>
        <v>0</v>
      </c>
    </row>
    <row r="64" spans="1:17" x14ac:dyDescent="0.25">
      <c r="A64" s="17" t="s">
        <v>63</v>
      </c>
      <c r="B64" s="13">
        <v>0</v>
      </c>
      <c r="C64" s="13"/>
      <c r="Q64" s="3">
        <f>+D64+E64+F64+G64+H64+I64+J64+K64+L64+N64+P64+O64</f>
        <v>0</v>
      </c>
    </row>
    <row r="65" spans="1:17" x14ac:dyDescent="0.25">
      <c r="A65" s="17" t="s">
        <v>64</v>
      </c>
      <c r="B65" s="13">
        <v>0</v>
      </c>
      <c r="C65" s="13"/>
      <c r="Q65" s="3">
        <f>+D65+E65+F65+G65+H65+I65+J65+K65+L65+N65+P65+O65</f>
        <v>0</v>
      </c>
    </row>
    <row r="66" spans="1:17" x14ac:dyDescent="0.25">
      <c r="A66" s="17" t="s">
        <v>65</v>
      </c>
      <c r="B66" s="22">
        <v>0</v>
      </c>
      <c r="C66" s="22"/>
      <c r="Q66" s="3">
        <f>+D66+E66+F66+G66+H66+I66+J66+K66+L66+N66+P66+O66</f>
        <v>0</v>
      </c>
    </row>
    <row r="67" spans="1:17" ht="18.75" x14ac:dyDescent="0.25">
      <c r="A67" s="16" t="s">
        <v>66</v>
      </c>
      <c r="B67" s="11">
        <f>+B68+B69+B70+B71</f>
        <v>150800000</v>
      </c>
      <c r="C67" s="11"/>
      <c r="D67" s="11">
        <f>+D69+D70</f>
        <v>0</v>
      </c>
      <c r="E67" s="11"/>
      <c r="F67" s="11"/>
      <c r="G67" s="11"/>
      <c r="H67" s="11"/>
      <c r="I67" s="11"/>
      <c r="J67" s="11"/>
      <c r="K67" s="11"/>
      <c r="L67" s="11"/>
      <c r="M67" s="11">
        <f t="shared" ref="M67" si="1">+M68+M69+M70+M71</f>
        <v>0</v>
      </c>
      <c r="N67" s="11"/>
      <c r="O67" s="11"/>
      <c r="P67" s="11"/>
      <c r="Q67" s="11">
        <v>0</v>
      </c>
    </row>
    <row r="68" spans="1:17" x14ac:dyDescent="0.25">
      <c r="A68" s="17" t="s">
        <v>67</v>
      </c>
      <c r="B68" s="22"/>
      <c r="C68" s="22"/>
      <c r="M68" s="22"/>
    </row>
    <row r="69" spans="1:17" x14ac:dyDescent="0.25">
      <c r="A69" s="17" t="s">
        <v>68</v>
      </c>
      <c r="B69" s="13">
        <f>+'[1]Resumen '!I153</f>
        <v>500000</v>
      </c>
      <c r="C69" s="13"/>
      <c r="M69" s="13">
        <f>+'[1]Resumen '!T156</f>
        <v>0</v>
      </c>
    </row>
    <row r="70" spans="1:17" x14ac:dyDescent="0.25">
      <c r="A70" s="17" t="s">
        <v>69</v>
      </c>
      <c r="B70" s="22">
        <f>+'[1]Resumen '!I155</f>
        <v>150300000</v>
      </c>
      <c r="C70" s="22"/>
      <c r="M70" s="22">
        <f>+'[1]Resumen '!T158</f>
        <v>0</v>
      </c>
    </row>
    <row r="71" spans="1:17" x14ac:dyDescent="0.25">
      <c r="A71" s="17" t="s">
        <v>70</v>
      </c>
      <c r="B71" s="22"/>
      <c r="C71" s="22"/>
      <c r="M71"/>
    </row>
    <row r="72" spans="1:17" ht="18.75" x14ac:dyDescent="0.25">
      <c r="A72" s="16" t="s">
        <v>71</v>
      </c>
      <c r="B72" s="23">
        <f>+B73+B74</f>
        <v>0</v>
      </c>
      <c r="C72" s="23"/>
      <c r="D72" s="11"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>
        <v>0</v>
      </c>
    </row>
    <row r="73" spans="1:17" x14ac:dyDescent="0.25">
      <c r="A73" s="17" t="s">
        <v>72</v>
      </c>
      <c r="B73" s="22">
        <v>0</v>
      </c>
      <c r="C73" s="22"/>
      <c r="M73"/>
      <c r="Q73" s="20"/>
    </row>
    <row r="74" spans="1:17" x14ac:dyDescent="0.25">
      <c r="A74" s="17" t="s">
        <v>73</v>
      </c>
      <c r="B74" s="22">
        <v>0</v>
      </c>
      <c r="C74" s="22"/>
      <c r="M74"/>
      <c r="Q74" s="20"/>
    </row>
    <row r="75" spans="1:17" ht="18.75" x14ac:dyDescent="0.25">
      <c r="A75" s="16" t="s">
        <v>74</v>
      </c>
      <c r="B75" s="25">
        <f>+B78</f>
        <v>2540000</v>
      </c>
      <c r="C75" s="25"/>
      <c r="D75" s="25">
        <f>+D78</f>
        <v>191974</v>
      </c>
      <c r="E75" s="25"/>
      <c r="F75" s="25"/>
      <c r="G75" s="25"/>
      <c r="H75" s="25"/>
      <c r="I75" s="25"/>
      <c r="J75" s="25"/>
      <c r="K75" s="25"/>
      <c r="L75" s="25"/>
      <c r="M75" s="25">
        <f>+M78</f>
        <v>215920</v>
      </c>
      <c r="N75" s="25"/>
      <c r="O75" s="25"/>
      <c r="P75" s="25"/>
      <c r="Q75" s="25">
        <f>+Q78</f>
        <v>407894</v>
      </c>
    </row>
    <row r="76" spans="1:17" x14ac:dyDescent="0.25">
      <c r="A76" s="17" t="s">
        <v>75</v>
      </c>
      <c r="B76" s="22"/>
      <c r="C76" s="22"/>
      <c r="P76" s="3"/>
      <c r="Q76" s="3">
        <f>+D76+E76+F76+G76+H76+I76+J76+K76+L76+N76+O76+P76</f>
        <v>0</v>
      </c>
    </row>
    <row r="77" spans="1:17" x14ac:dyDescent="0.25">
      <c r="A77" s="17" t="s">
        <v>76</v>
      </c>
      <c r="B77" s="22">
        <v>0</v>
      </c>
      <c r="C77" s="22"/>
      <c r="P77" s="3"/>
      <c r="Q77" s="3">
        <f>+D77+E77+F77+G77+H77+I77+J77+K77+L77+N77+O77+P77</f>
        <v>0</v>
      </c>
    </row>
    <row r="78" spans="1:17" x14ac:dyDescent="0.25">
      <c r="A78" s="17" t="s">
        <v>77</v>
      </c>
      <c r="B78" s="22">
        <v>2540000</v>
      </c>
      <c r="C78" s="22"/>
      <c r="D78" s="3">
        <v>191974</v>
      </c>
      <c r="M78" s="3">
        <v>215920</v>
      </c>
      <c r="P78" s="3"/>
      <c r="Q78" s="3">
        <f>+M78+D78</f>
        <v>407894</v>
      </c>
    </row>
    <row r="79" spans="1:17" ht="18.75" x14ac:dyDescent="0.25">
      <c r="A79" s="16" t="s">
        <v>78</v>
      </c>
      <c r="B79" s="25">
        <f>+B80+B81+B82+B83+B84+B85+B86+B87</f>
        <v>0</v>
      </c>
      <c r="C79" s="25"/>
      <c r="D79" s="25">
        <f>+D80+D82+D83+D84+D85+D86+D87</f>
        <v>6372733</v>
      </c>
      <c r="E79" s="25"/>
      <c r="F79" s="25"/>
      <c r="G79" s="25"/>
      <c r="H79" s="25"/>
      <c r="I79" s="25"/>
      <c r="J79" s="25"/>
      <c r="K79" s="25"/>
      <c r="L79" s="25"/>
      <c r="M79" s="25">
        <f>+M80+M82+M83+M84+M85+M86+M87</f>
        <v>29815608</v>
      </c>
      <c r="N79" s="25">
        <f>SUM(D79:M79)</f>
        <v>36188341</v>
      </c>
      <c r="O79" s="25"/>
      <c r="P79" s="25"/>
      <c r="Q79" s="25">
        <f>+Q84</f>
        <v>36188341</v>
      </c>
    </row>
    <row r="80" spans="1:17" x14ac:dyDescent="0.25">
      <c r="A80" s="26" t="s">
        <v>79</v>
      </c>
      <c r="B80" s="22"/>
      <c r="C80" s="22"/>
      <c r="Q80" s="3">
        <f>+D80+E80+F80+G80+H80+I80+J80+K80+L80+N80+O80+P80</f>
        <v>0</v>
      </c>
    </row>
    <row r="81" spans="1:17" x14ac:dyDescent="0.25">
      <c r="A81" s="17" t="s">
        <v>80</v>
      </c>
      <c r="B81" s="22"/>
      <c r="C81" s="22"/>
      <c r="Q81" s="3">
        <f>+D81+E81+F81+G81+H81+I81+J81+K81+L81+N81+O81+P81</f>
        <v>0</v>
      </c>
    </row>
    <row r="82" spans="1:17" x14ac:dyDescent="0.25">
      <c r="A82" s="17" t="s">
        <v>81</v>
      </c>
      <c r="B82" s="22"/>
      <c r="C82" s="22"/>
      <c r="E82" s="27"/>
      <c r="Q82" s="3">
        <f>+D82+E82+F82+G82+H82+I82+J82+K82+L82+N82+O82+P82</f>
        <v>0</v>
      </c>
    </row>
    <row r="83" spans="1:17" x14ac:dyDescent="0.25">
      <c r="A83" s="26" t="s">
        <v>82</v>
      </c>
      <c r="B83" s="22"/>
      <c r="C83" s="22"/>
      <c r="F83" s="14"/>
      <c r="Q83" s="3">
        <f>+D83+E83+F83+G83+H83+I83+J83+K83+L83+N83+O83+P83</f>
        <v>0</v>
      </c>
    </row>
    <row r="84" spans="1:17" x14ac:dyDescent="0.25">
      <c r="A84" s="17" t="s">
        <v>83</v>
      </c>
      <c r="B84" s="22"/>
      <c r="C84" s="22"/>
      <c r="D84" s="3">
        <v>6372733</v>
      </c>
      <c r="M84" s="42">
        <v>29815608</v>
      </c>
      <c r="Q84" s="3">
        <f>+D84+M84</f>
        <v>36188341</v>
      </c>
    </row>
    <row r="85" spans="1:17" x14ac:dyDescent="0.25">
      <c r="A85" s="17" t="s">
        <v>84</v>
      </c>
      <c r="B85" s="22"/>
      <c r="C85" s="22"/>
      <c r="Q85" s="3">
        <f>+D85+E85+F85+G85+H85+I85+J85+K85+L85+N85+O85+P85</f>
        <v>0</v>
      </c>
    </row>
    <row r="86" spans="1:17" x14ac:dyDescent="0.25">
      <c r="A86" s="26" t="s">
        <v>85</v>
      </c>
      <c r="B86" s="22"/>
      <c r="C86" s="22"/>
      <c r="Q86" s="3">
        <f>+D86+E86+F86+G86+H86+I86+J86+K86+L86+N86+O86+P86</f>
        <v>0</v>
      </c>
    </row>
    <row r="87" spans="1:17" x14ac:dyDescent="0.25">
      <c r="A87" s="17" t="s">
        <v>86</v>
      </c>
      <c r="B87" s="22"/>
      <c r="C87" s="22"/>
      <c r="Q87" s="3">
        <f>+D87+E87+F87+G87+H87+I87+J87+K87+L87+N87+O87+P87</f>
        <v>0</v>
      </c>
    </row>
    <row r="88" spans="1:17" ht="18.75" x14ac:dyDescent="0.25">
      <c r="A88" s="16" t="s">
        <v>87</v>
      </c>
      <c r="B88" s="28">
        <f>+B79+B75+B72+B67+B57+B50+B41+B31+B21+B15</f>
        <v>677340411</v>
      </c>
      <c r="C88" s="28"/>
      <c r="D88" s="28">
        <f>+D79+D75+D67+D57+D50+D41+D31+D21+D15</f>
        <v>48875480.670000002</v>
      </c>
      <c r="E88" s="28"/>
      <c r="F88" s="28"/>
      <c r="G88" s="28"/>
      <c r="H88" s="28"/>
      <c r="I88" s="28"/>
      <c r="J88" s="28"/>
      <c r="K88" s="28"/>
      <c r="L88" s="28"/>
      <c r="M88" s="28">
        <f>+M79+M75+M67+M57+M41+M31+M21+M15</f>
        <v>73704927.670000002</v>
      </c>
      <c r="N88" s="28"/>
      <c r="O88" s="28"/>
      <c r="P88" s="28"/>
      <c r="Q88" s="28">
        <f>+Q79+Q75+Q57+Q41+Q31+Q21+Q15</f>
        <v>122580408.34</v>
      </c>
    </row>
    <row r="89" spans="1:17" s="20" customFormat="1" ht="4.5" customHeight="1" x14ac:dyDescent="0.25">
      <c r="A89" s="29"/>
      <c r="B89" s="30"/>
      <c r="C89" s="30"/>
      <c r="D89" s="19"/>
      <c r="M89" s="19"/>
    </row>
    <row r="90" spans="1:17" s="33" customFormat="1" ht="18.75" x14ac:dyDescent="0.25">
      <c r="A90" s="43" t="s">
        <v>88</v>
      </c>
      <c r="B90" s="31"/>
      <c r="C90" s="31"/>
      <c r="D90" s="32"/>
      <c r="M90" s="32"/>
    </row>
    <row r="91" spans="1:17" s="33" customFormat="1" ht="18.75" x14ac:dyDescent="0.25">
      <c r="A91" s="44" t="s">
        <v>89</v>
      </c>
      <c r="B91" s="31"/>
      <c r="C91" s="31"/>
      <c r="D91" s="32"/>
      <c r="M91" s="32"/>
    </row>
    <row r="92" spans="1:17" s="33" customFormat="1" ht="30" x14ac:dyDescent="0.25">
      <c r="A92" s="45" t="s">
        <v>90</v>
      </c>
      <c r="B92" s="31"/>
      <c r="C92" s="31"/>
      <c r="D92" s="32"/>
      <c r="M92" s="32"/>
    </row>
    <row r="93" spans="1:17" s="33" customFormat="1" ht="18.75" x14ac:dyDescent="0.25">
      <c r="A93" s="44" t="s">
        <v>91</v>
      </c>
      <c r="B93" s="31"/>
      <c r="C93" s="31"/>
      <c r="D93" s="32"/>
      <c r="M93" s="32"/>
    </row>
    <row r="94" spans="1:17" s="33" customFormat="1" ht="18.75" x14ac:dyDescent="0.25">
      <c r="A94" s="44" t="s">
        <v>92</v>
      </c>
      <c r="B94" s="31"/>
      <c r="C94" s="31"/>
      <c r="D94" s="32"/>
      <c r="M94" s="32"/>
    </row>
    <row r="95" spans="1:17" s="33" customFormat="1" ht="18.75" x14ac:dyDescent="0.25">
      <c r="A95" s="46" t="s">
        <v>93</v>
      </c>
      <c r="B95" s="31"/>
      <c r="C95" s="31"/>
      <c r="D95" s="32"/>
      <c r="M95" s="32"/>
    </row>
    <row r="96" spans="1:17" s="20" customFormat="1" ht="15.75" customHeight="1" x14ac:dyDescent="0.25">
      <c r="A96" s="29"/>
      <c r="B96" s="30"/>
      <c r="C96" s="30"/>
      <c r="D96" s="19"/>
      <c r="M96" s="19"/>
    </row>
    <row r="97" spans="1:17" x14ac:dyDescent="0.25">
      <c r="A97" s="34" t="s">
        <v>94</v>
      </c>
      <c r="B97"/>
      <c r="C97"/>
      <c r="D97" s="47" t="s">
        <v>106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1:17" s="36" customFormat="1" ht="15.75" x14ac:dyDescent="0.25">
      <c r="A98" s="35" t="s">
        <v>95</v>
      </c>
      <c r="B98" s="35"/>
      <c r="C98" s="35"/>
      <c r="D98" s="65" t="s">
        <v>105</v>
      </c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s="38" customFormat="1" ht="16.5" customHeight="1" x14ac:dyDescent="0.25">
      <c r="A99" s="37" t="s">
        <v>96</v>
      </c>
      <c r="B99" s="37"/>
      <c r="C99" s="37"/>
      <c r="D99" s="64" t="s">
        <v>104</v>
      </c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</row>
    <row r="100" spans="1:17" x14ac:dyDescent="0.25">
      <c r="B100"/>
      <c r="C100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1:17" x14ac:dyDescent="0.25">
      <c r="A101" s="47" t="s">
        <v>97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1:17" ht="15.75" x14ac:dyDescent="0.25">
      <c r="A102" s="65" t="s">
        <v>98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1:17" s="37" customFormat="1" ht="15.75" x14ac:dyDescent="0.25">
      <c r="A103" s="64" t="s">
        <v>99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</row>
    <row r="115" spans="1:17" s="3" customFormat="1" ht="15.75" thickBot="1" x14ac:dyDescent="0.3">
      <c r="A115"/>
      <c r="E115"/>
      <c r="F115"/>
      <c r="G115"/>
      <c r="H115"/>
      <c r="I115"/>
      <c r="J115"/>
      <c r="K115"/>
      <c r="L115"/>
      <c r="N115"/>
      <c r="O115"/>
      <c r="P115"/>
      <c r="Q115"/>
    </row>
    <row r="116" spans="1:17" s="3" customFormat="1" ht="15.75" thickBot="1" x14ac:dyDescent="0.3">
      <c r="A116" s="39" t="s">
        <v>100</v>
      </c>
      <c r="E116"/>
      <c r="F116"/>
      <c r="G116"/>
      <c r="H116"/>
      <c r="I116"/>
      <c r="J116"/>
      <c r="K116"/>
      <c r="L116"/>
      <c r="N116"/>
      <c r="O116"/>
      <c r="P116"/>
      <c r="Q116"/>
    </row>
    <row r="117" spans="1:17" s="3" customFormat="1" ht="30.75" thickBot="1" x14ac:dyDescent="0.3">
      <c r="A117" s="40" t="s">
        <v>101</v>
      </c>
      <c r="E117"/>
      <c r="F117"/>
      <c r="G117"/>
      <c r="H117"/>
      <c r="I117"/>
      <c r="J117"/>
      <c r="K117"/>
      <c r="L117"/>
      <c r="N117"/>
      <c r="O117"/>
      <c r="P117"/>
      <c r="Q117"/>
    </row>
    <row r="118" spans="1:17" s="3" customFormat="1" ht="60.75" thickBot="1" x14ac:dyDescent="0.3">
      <c r="A118" s="41" t="s">
        <v>102</v>
      </c>
      <c r="E118"/>
      <c r="F118"/>
      <c r="G118"/>
      <c r="H118"/>
      <c r="I118"/>
      <c r="J118"/>
      <c r="K118"/>
      <c r="L118"/>
      <c r="N118"/>
      <c r="O118"/>
      <c r="P118"/>
      <c r="Q118"/>
    </row>
  </sheetData>
  <mergeCells count="18">
    <mergeCell ref="A103:Q103"/>
    <mergeCell ref="D98:Q98"/>
    <mergeCell ref="D99:Q99"/>
    <mergeCell ref="D100:Q100"/>
    <mergeCell ref="A101:Q101"/>
    <mergeCell ref="A102:Q102"/>
    <mergeCell ref="D97:Q97"/>
    <mergeCell ref="A4:Q4"/>
    <mergeCell ref="A5:Q5"/>
    <mergeCell ref="A6:Q6"/>
    <mergeCell ref="A7:Q7"/>
    <mergeCell ref="A8:Q8"/>
    <mergeCell ref="A9:Q9"/>
    <mergeCell ref="A10:Q10"/>
    <mergeCell ref="A12:A13"/>
    <mergeCell ref="B12:B13"/>
    <mergeCell ref="C12:C13"/>
    <mergeCell ref="D12:Q12"/>
  </mergeCells>
  <printOptions horizontalCentered="1"/>
  <pageMargins left="0.39370078740157483" right="0.39370078740157483" top="0" bottom="0" header="0.31496062992125984" footer="0.31496062992125984"/>
  <pageSetup scale="57" fitToHeight="5" orientation="landscape" r:id="rId1"/>
  <headerFooter>
    <oddFooter>&amp;R&amp;P</oddFooter>
  </headerFooter>
  <rowBreaks count="1" manualBreakCount="1">
    <brk id="99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GENERAL  2022 (2)</vt:lpstr>
      <vt:lpstr>'PRESUPUESTO GENERAL  2022 (2)'!Área_de_impresión</vt:lpstr>
      <vt:lpstr>'PRESUPUESTO GENERAL  2022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2022-03-17T13:04:35Z</cp:lastPrinted>
  <dcterms:created xsi:type="dcterms:W3CDTF">2022-02-17T14:35:55Z</dcterms:created>
  <dcterms:modified xsi:type="dcterms:W3CDTF">2022-03-24T18:34:25Z</dcterms:modified>
</cp:coreProperties>
</file>