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2\Presupuesto\Ejecución del presupuesto\Octubre\"/>
    </mc:Choice>
  </mc:AlternateContent>
  <xr:revisionPtr revIDLastSave="0" documentId="8_{488EB27F-6FFB-4E0E-BB84-508E6EF4F9DC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Ejecucion gasto Enero-octubre" sheetId="1" r:id="rId1"/>
  </sheets>
  <externalReferences>
    <externalReference r:id="rId2"/>
  </externalReferences>
  <definedNames>
    <definedName name="_xlnm._FilterDatabase" localSheetId="0" hidden="1">'Ejecucion gasto Enero-octubre'!$D$13:$O$13</definedName>
    <definedName name="_xlnm.Print_Area" localSheetId="0">'Ejecucion gasto Enero-octubre'!$A$1:$O$108</definedName>
    <definedName name="_xlnm.Print_Titles" localSheetId="0">'Ejecucion gasto Enero-octubre'!$1:$14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7" i="1" l="1"/>
  <c r="O62" i="1"/>
  <c r="N57" i="1"/>
  <c r="O59" i="1"/>
  <c r="O60" i="1"/>
  <c r="O61" i="1"/>
  <c r="O63" i="1"/>
  <c r="O58" i="1"/>
  <c r="O82" i="1"/>
  <c r="O83" i="1"/>
  <c r="O84" i="1"/>
  <c r="O85" i="1"/>
  <c r="O86" i="1"/>
  <c r="O87" i="1"/>
  <c r="O81" i="1"/>
  <c r="O78" i="1"/>
  <c r="O64" i="1"/>
  <c r="O65" i="1"/>
  <c r="O66" i="1"/>
  <c r="O34" i="1"/>
  <c r="O35" i="1"/>
  <c r="O36" i="1"/>
  <c r="O37" i="1"/>
  <c r="O38" i="1"/>
  <c r="O39" i="1"/>
  <c r="O40" i="1"/>
  <c r="O33" i="1"/>
  <c r="O23" i="1"/>
  <c r="O24" i="1"/>
  <c r="O25" i="1"/>
  <c r="O26" i="1"/>
  <c r="O27" i="1"/>
  <c r="O28" i="1"/>
  <c r="O29" i="1"/>
  <c r="O30" i="1"/>
  <c r="O22" i="1"/>
  <c r="O17" i="1"/>
  <c r="O18" i="1"/>
  <c r="O19" i="1"/>
  <c r="O20" i="1"/>
  <c r="O16" i="1"/>
  <c r="N79" i="1"/>
  <c r="N75" i="1"/>
  <c r="N41" i="1"/>
  <c r="N31" i="1"/>
  <c r="N21" i="1"/>
  <c r="N15" i="1"/>
  <c r="O42" i="1"/>
  <c r="O32" i="1"/>
  <c r="N88" i="1" l="1"/>
  <c r="O79" i="1"/>
  <c r="M79" i="1"/>
  <c r="M75" i="1"/>
  <c r="M57" i="1"/>
  <c r="M41" i="1"/>
  <c r="M31" i="1"/>
  <c r="M21" i="1"/>
  <c r="M15" i="1"/>
  <c r="O75" i="1"/>
  <c r="L79" i="1"/>
  <c r="K79" i="1"/>
  <c r="J79" i="1"/>
  <c r="I79" i="1"/>
  <c r="G79" i="1"/>
  <c r="F79" i="1"/>
  <c r="E79" i="1"/>
  <c r="D79" i="1"/>
  <c r="K75" i="1"/>
  <c r="K57" i="1"/>
  <c r="K41" i="1"/>
  <c r="K31" i="1"/>
  <c r="K21" i="1"/>
  <c r="M88" i="1" l="1"/>
  <c r="O31" i="1"/>
  <c r="L57" i="1"/>
  <c r="K15" i="1"/>
  <c r="K88" i="1" l="1"/>
  <c r="O41" i="1"/>
  <c r="L75" i="1"/>
  <c r="L41" i="1"/>
  <c r="L31" i="1"/>
  <c r="L21" i="1"/>
  <c r="L15" i="1"/>
  <c r="O15" i="1" l="1"/>
  <c r="L88" i="1"/>
  <c r="F75" i="1" l="1"/>
  <c r="E75" i="1"/>
  <c r="D75" i="1"/>
  <c r="J75" i="1"/>
  <c r="J57" i="1"/>
  <c r="J41" i="1"/>
  <c r="J31" i="1"/>
  <c r="J21" i="1"/>
  <c r="J15" i="1"/>
  <c r="I57" i="1"/>
  <c r="G57" i="1"/>
  <c r="E57" i="1"/>
  <c r="F57" i="1"/>
  <c r="D57" i="1"/>
  <c r="I75" i="1"/>
  <c r="I41" i="1"/>
  <c r="I31" i="1"/>
  <c r="I21" i="1"/>
  <c r="I15" i="1"/>
  <c r="G21" i="1"/>
  <c r="G15" i="1"/>
  <c r="G41" i="1"/>
  <c r="G31" i="1"/>
  <c r="F41" i="1"/>
  <c r="F31" i="1"/>
  <c r="F21" i="1"/>
  <c r="F15" i="1"/>
  <c r="O43" i="1"/>
  <c r="O44" i="1"/>
  <c r="O45" i="1"/>
  <c r="O46" i="1"/>
  <c r="O47" i="1"/>
  <c r="O48" i="1"/>
  <c r="O49" i="1"/>
  <c r="G75" i="1"/>
  <c r="O80" i="1"/>
  <c r="O77" i="1"/>
  <c r="O76" i="1"/>
  <c r="D15" i="1"/>
  <c r="D21" i="1"/>
  <c r="D31" i="1"/>
  <c r="D41" i="1"/>
  <c r="D67" i="1"/>
  <c r="O67" i="1" s="1"/>
  <c r="J88" i="1" l="1"/>
  <c r="F88" i="1"/>
  <c r="F90" i="1" s="1"/>
  <c r="I88" i="1"/>
  <c r="G88" i="1"/>
  <c r="D88" i="1"/>
  <c r="E31" i="1"/>
  <c r="E15" i="1"/>
  <c r="E70" i="1"/>
  <c r="E69" i="1"/>
  <c r="E41" i="1"/>
  <c r="E21" i="1"/>
  <c r="B79" i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E67" i="1" l="1"/>
  <c r="E88" i="1" s="1"/>
  <c r="O21" i="1"/>
  <c r="O88" i="1" s="1"/>
  <c r="B15" i="1"/>
  <c r="B67" i="1"/>
  <c r="B21" i="1"/>
  <c r="B31" i="1"/>
  <c r="B57" i="1"/>
  <c r="B88" i="1" l="1"/>
</calcChain>
</file>

<file path=xl/sharedStrings.xml><?xml version="1.0" encoding="utf-8"?>
<sst xmlns="http://schemas.openxmlformats.org/spreadsheetml/2006/main" count="116" uniqueCount="115">
  <si>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</si>
  <si>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</si>
  <si>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</si>
  <si>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</si>
  <si>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</si>
  <si>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</si>
  <si>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</si>
  <si>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</si>
  <si>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</si>
  <si>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</si>
  <si>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</si>
  <si>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</si>
  <si>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</si>
  <si>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</si>
  <si>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</si>
  <si>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</si>
  <si>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</si>
  <si>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</si>
  <si>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</si>
  <si>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</si>
  <si>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</si>
  <si>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</si>
  <si>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</si>
  <si>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</si>
  <si>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</si>
  <si>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</si>
  <si>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</si>
  <si>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</si>
  <si>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</si>
  <si>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</si>
  <si>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</si>
  <si>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</si>
  <si>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</si>
  <si>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</si>
  <si>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</si>
  <si>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</si>
  <si>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</si>
  <si>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</si>
  <si>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</si>
  <si>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</si>
  <si>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</si>
  <si>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</si>
  <si>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</si>
  <si>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</si>
  <si>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</si>
  <si>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</si>
  <si>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</si>
  <si>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</si>
  <si>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</si>
  <si>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</si>
  <si>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</si>
  <si>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</si>
  <si>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</si>
  <si>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</si>
  <si>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</si>
  <si>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</si>
  <si>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</si>
  <si>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</si>
  <si>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</si>
  <si>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</si>
  <si>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</si>
  <si>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</si>
  <si>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</si>
  <si>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</si>
  <si>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</si>
  <si>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</si>
  <si>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</si>
  <si>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</si>
  <si>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</si>
  <si>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</si>
  <si>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</si>
  <si>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</si>
  <si>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</si>
  <si>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</si>
  <si>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</si>
  <si>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</si>
  <si>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</si>
  <si>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</si>
  <si>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</si>
  <si>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</si>
  <si>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</si>
  <si>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</si>
  <si>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</si>
  <si>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</si>
  <si>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</si>
  <si>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</si>
  <si>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</si>
  <si>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</si>
  <si>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</si>
  <si>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</si>
  <si>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</si>
  <si>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</si>
  <si>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</si>
  <si>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</si>
  <si>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 xml:space="preserve">     Yudelka Altagracia Almonte Canó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</si>
  <si>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</si>
  <si>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</si>
  <si>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</si>
  <si>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</si>
  <si>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</si>
  <si>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</si>
  <si>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</si>
  <si>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</si>
  <si>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</si>
  <si>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</si>
  <si>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</si>
  <si>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</si>
  <si>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</si>
  <si>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</si>
  <si>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                                                                                                     </t>
  </si>
  <si>
    <t xml:space="preserve">   Máximo Antonio Herrera Salvador</t>
  </si>
  <si>
    <t xml:space="preserve">                                                                                                                                                                          </t>
  </si>
  <si>
    <t xml:space="preserve">     Director Administrativo y Financiero</t>
  </si>
  <si>
    <t>OCTUBRE</t>
  </si>
  <si>
    <t xml:space="preserve">      Encargada de la  División: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</si>
</sst>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3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8"/>
      <name val="Times New Roman"/>
      <family val="1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1" xfId="0" applyFont="1" applyBorder="1" applyAlignment="1">
      <alignment horizontal="center" vertical="top" wrapText="1" readingOrder="1"/>
    </xf>
    <xf numFmtId="164" fontId="5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7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8" fillId="5" borderId="9" xfId="1" applyFont="1" applyFill="1" applyBorder="1" applyAlignment="1">
      <alignment horizontal="left" vertical="center"/>
    </xf>
    <xf numFmtId="164" fontId="7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9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6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0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1" fillId="3" borderId="0" xfId="1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164" fontId="11" fillId="4" borderId="0" xfId="1" applyFont="1" applyFill="1" applyAlignment="1">
      <alignment horizontal="center" vertical="center"/>
    </xf>
    <xf numFmtId="164" fontId="11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7" fillId="0" borderId="0" xfId="0" applyFont="1"/>
    <xf numFmtId="0" fontId="10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3" fillId="4" borderId="11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 wrapText="1"/>
    </xf>
    <xf numFmtId="164" fontId="9" fillId="4" borderId="13" xfId="1" applyFont="1" applyFill="1" applyBorder="1" applyAlignment="1">
      <alignment horizontal="left" vertical="center"/>
    </xf>
    <xf numFmtId="164" fontId="10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0" fillId="4" borderId="0" xfId="0" applyNumberFormat="1" applyFill="1" applyAlignment="1">
      <alignment horizontal="left"/>
    </xf>
    <xf numFmtId="0" fontId="11" fillId="0" borderId="0" xfId="0" applyFont="1"/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164" fontId="20" fillId="3" borderId="0" xfId="1" applyFont="1" applyFill="1" applyAlignment="1">
      <alignment horizontal="center" vertical="center"/>
    </xf>
    <xf numFmtId="164" fontId="19" fillId="0" borderId="0" xfId="1" applyFont="1"/>
    <xf numFmtId="164" fontId="19" fillId="4" borderId="0" xfId="1" applyFont="1" applyFill="1"/>
    <xf numFmtId="0" fontId="19" fillId="4" borderId="0" xfId="0" applyFont="1" applyFill="1"/>
    <xf numFmtId="164" fontId="19" fillId="3" borderId="0" xfId="1" applyFont="1" applyFill="1" applyAlignment="1">
      <alignment horizontal="center" vertical="center"/>
    </xf>
    <xf numFmtId="164" fontId="19" fillId="4" borderId="0" xfId="1" applyFont="1" applyFill="1" applyAlignment="1">
      <alignment horizontal="left"/>
    </xf>
    <xf numFmtId="0" fontId="19" fillId="4" borderId="0" xfId="0" applyFont="1" applyFill="1" applyAlignment="1">
      <alignment horizontal="left"/>
    </xf>
    <xf numFmtId="164" fontId="19" fillId="4" borderId="0" xfId="0" applyNumberFormat="1" applyFont="1" applyFill="1" applyAlignment="1">
      <alignment horizontal="left"/>
    </xf>
    <xf numFmtId="0" fontId="2" fillId="0" borderId="0" xfId="0" applyFont="1"/>
    <xf numFmtId="0" fontId="19" fillId="4" borderId="0" xfId="0" applyFont="1" applyFill="1" applyAlignment="1">
      <alignment vertical="center"/>
    </xf>
    <xf numFmtId="0" fontId="21" fillId="4" borderId="0" xfId="0" applyFont="1" applyFill="1"/>
    <xf numFmtId="0" fontId="20" fillId="4" borderId="0" xfId="0" applyFont="1" applyFill="1"/>
    <xf numFmtId="0" fontId="12" fillId="0" borderId="0" xfId="0" applyFont="1"/>
    <xf numFmtId="0" fontId="22" fillId="0" borderId="0" xfId="0" applyFont="1"/>
    <xf numFmtId="0" fontId="24" fillId="0" borderId="14" xfId="0" applyFont="1" applyBorder="1" applyAlignment="1">
      <alignment horizontal="left"/>
    </xf>
    <xf numFmtId="0" fontId="3" fillId="0" borderId="0" xfId="0" applyFont="1"/>
    <xf numFmtId="0" fontId="25" fillId="0" borderId="0" xfId="0" applyFont="1"/>
    <xf numFmtId="0" fontId="26" fillId="4" borderId="14" xfId="0" applyFont="1" applyFill="1" applyBorder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D279F"/>
      <color rgb="FF3C08BE"/>
      <color rgb="FF214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676274</xdr:colOff>
      <xdr:row>2</xdr:row>
      <xdr:rowOff>123824</xdr:rowOff>
    </xdr:from>
    <xdr:to>
      <xdr:col>18</xdr:col>
      <xdr:colOff>736600</xdr:colOff>
      <xdr:row>4</xdr:row>
      <xdr:rowOff>184149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3424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5080000</xdr:colOff>
      <xdr:row>2</xdr:row>
      <xdr:rowOff>85724</xdr:rowOff>
    </xdr:from>
    <xdr:to>
      <xdr:col>1</xdr:col>
      <xdr:colOff>910889</xdr:colOff>
      <xdr:row>6</xdr:row>
      <xdr:rowOff>180974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466724"/>
          <a:ext cx="2193589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981075</xdr:colOff>
      <xdr:row>3</xdr:row>
      <xdr:rowOff>19050</xdr:rowOff>
    </xdr:from>
    <xdr:ext cx="1187451" cy="1266825"/>
    <xdr:pic>
      <xdr:nvPicPr>
        <xdr:cNvPr id="2" name="Imagen 1">
          <a:extLst>
            <a:ext uri="{FF2B5EF4-FFF2-40B4-BE49-F238E27FC236}">
              <a16:creationId xmlns:a16="http://schemas.microsoft.com/office/drawing/2014/main" id="{D14D27C4-B25C-4D50-9FC3-53AF0D941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78375" y="590550"/>
          <a:ext cx="1187451" cy="12668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delkaalmonte\Desktop\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T111"/>
  <sheetViews>
    <sheetView showGridLines="0" tabSelected="1" topLeftCell="E92" zoomScaleNormal="100" zoomScaleSheetLayoutView="100" workbookViewId="0">
      <selection activeCell="I111" sqref="I111"/>
    </sheetView>
  </sheetViews>
  <sheetFormatPr baseColWidth="10" defaultColWidth="11.42578125" defaultRowHeight="15" x14ac:dyDescent="0.25"/>
  <cols>
    <col min="1" max="1" width="95.42578125" customWidth="1"/>
    <col min="2" max="2" width="36.140625" style="3" customWidth="1"/>
    <col min="3" max="3" width="18.7109375" style="3" customWidth="1"/>
    <col min="4" max="4" width="19.5703125" style="3" customWidth="1"/>
    <col min="5" max="5" width="19.5703125" style="18" bestFit="1" customWidth="1"/>
    <col min="6" max="6" width="19.28515625" customWidth="1"/>
    <col min="7" max="7" width="19.5703125" bestFit="1" customWidth="1"/>
    <col min="8" max="8" width="13.28515625" hidden="1" customWidth="1"/>
    <col min="9" max="9" width="19.140625" customWidth="1"/>
    <col min="10" max="10" width="20.140625" customWidth="1"/>
    <col min="11" max="11" width="19.42578125" customWidth="1"/>
    <col min="12" max="12" width="20" style="52" customWidth="1"/>
    <col min="13" max="13" width="22.28515625" style="47" customWidth="1"/>
    <col min="14" max="14" width="19.28515625" style="47" customWidth="1"/>
    <col min="15" max="15" width="21" customWidth="1"/>
    <col min="16" max="16" width="14.140625" bestFit="1" customWidth="1"/>
    <col min="17" max="17" width="13.85546875" bestFit="1" customWidth="1"/>
  </cols>
  <sheetData>
    <row r="4" spans="1:17" ht="43.5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7" ht="25.5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7" ht="20.25" x14ac:dyDescent="0.25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7" ht="18.7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7" ht="18.75" x14ac:dyDescent="0.25">
      <c r="A8" s="71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7" ht="15.75" x14ac:dyDescent="0.25">
      <c r="A9" s="75" t="s">
        <v>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7" ht="15.75" x14ac:dyDescent="0.25">
      <c r="A10" s="75" t="s">
        <v>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7" ht="15.75" customHeight="1" x14ac:dyDescent="0.25">
      <c r="A11" s="1"/>
      <c r="B11" s="2"/>
      <c r="C11" s="2"/>
      <c r="L11" s="19"/>
    </row>
    <row r="12" spans="1:17" ht="15.75" customHeight="1" x14ac:dyDescent="0.25">
      <c r="A12" s="77" t="s">
        <v>7</v>
      </c>
      <c r="B12" s="79" t="s">
        <v>8</v>
      </c>
      <c r="C12" s="81" t="s">
        <v>9</v>
      </c>
      <c r="D12" s="82" t="s">
        <v>10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7" s="5" customFormat="1" ht="31.5" customHeight="1" x14ac:dyDescent="0.25">
      <c r="A13" s="78"/>
      <c r="B13" s="80"/>
      <c r="C13" s="81"/>
      <c r="D13" s="4" t="s">
        <v>11</v>
      </c>
      <c r="E13" s="4" t="s">
        <v>101</v>
      </c>
      <c r="F13" s="4" t="s">
        <v>102</v>
      </c>
      <c r="G13" s="4" t="s">
        <v>103</v>
      </c>
      <c r="H13" s="4" t="s">
        <v>103</v>
      </c>
      <c r="I13" s="4" t="s">
        <v>104</v>
      </c>
      <c r="J13" s="4" t="s">
        <v>105</v>
      </c>
      <c r="K13" s="4" t="s">
        <v>106</v>
      </c>
      <c r="L13" s="4" t="s">
        <v>107</v>
      </c>
      <c r="M13" s="4" t="s">
        <v>108</v>
      </c>
      <c r="N13" s="4" t="s">
        <v>113</v>
      </c>
      <c r="O13" s="4" t="s">
        <v>12</v>
      </c>
    </row>
    <row r="14" spans="1:17" s="5" customFormat="1" x14ac:dyDescent="0.25">
      <c r="A14" s="6" t="s">
        <v>13</v>
      </c>
      <c r="B14" s="7"/>
      <c r="C14" s="7"/>
      <c r="D14" s="8"/>
      <c r="E14" s="7"/>
      <c r="L14" s="58"/>
      <c r="M14" s="48"/>
      <c r="N14" s="48"/>
    </row>
    <row r="15" spans="1:17" ht="15.75" x14ac:dyDescent="0.25">
      <c r="A15" s="9" t="s">
        <v>14</v>
      </c>
      <c r="B15" s="10">
        <f>+B16+B17+B18+B19+B20</f>
        <v>214582617</v>
      </c>
      <c r="C15" s="10"/>
      <c r="D15" s="10">
        <f>+D16+D19+D20</f>
        <v>12795893</v>
      </c>
      <c r="E15" s="10">
        <f>+E16+E17+E19+E20</f>
        <v>13862266</v>
      </c>
      <c r="F15" s="10">
        <f>+F16+F17+F19+F20</f>
        <v>14232629</v>
      </c>
      <c r="G15" s="10">
        <f>+G16+G17+G19+G20</f>
        <v>14006502</v>
      </c>
      <c r="H15" s="10"/>
      <c r="I15" s="10">
        <f t="shared" ref="I15:N15" si="0">+I16+I17+I19+I20</f>
        <v>14268482</v>
      </c>
      <c r="J15" s="10">
        <f t="shared" si="0"/>
        <v>16812149</v>
      </c>
      <c r="K15" s="10">
        <f t="shared" si="0"/>
        <v>14475868</v>
      </c>
      <c r="L15" s="10">
        <f t="shared" si="0"/>
        <v>14535818</v>
      </c>
      <c r="M15" s="10">
        <f t="shared" si="0"/>
        <v>14521941</v>
      </c>
      <c r="N15" s="10">
        <f t="shared" si="0"/>
        <v>14444884</v>
      </c>
      <c r="O15" s="10">
        <f>+O16+O19+O20+O17</f>
        <v>143956432</v>
      </c>
    </row>
    <row r="16" spans="1:17" ht="24.95" customHeight="1" x14ac:dyDescent="0.25">
      <c r="A16" s="11" t="s">
        <v>15</v>
      </c>
      <c r="B16" s="12">
        <v>183234906</v>
      </c>
      <c r="C16" s="12"/>
      <c r="D16" s="3">
        <v>12778143</v>
      </c>
      <c r="E16" s="18">
        <v>12080475</v>
      </c>
      <c r="F16" s="3">
        <v>12441225</v>
      </c>
      <c r="G16" s="3">
        <v>12174735</v>
      </c>
      <c r="I16" s="3">
        <v>12415325</v>
      </c>
      <c r="J16" s="3">
        <v>14960453</v>
      </c>
      <c r="K16" s="3">
        <v>12626337</v>
      </c>
      <c r="L16" s="12">
        <v>12655930</v>
      </c>
      <c r="M16" s="3">
        <v>12625637</v>
      </c>
      <c r="N16" s="3">
        <v>12532110</v>
      </c>
      <c r="O16" s="13">
        <f>+D16+E16+G16+F16+I16+J16+L16+K16+M16+N16</f>
        <v>127290370</v>
      </c>
      <c r="P16" s="13"/>
      <c r="Q16" s="13"/>
    </row>
    <row r="17" spans="1:16" ht="24.95" customHeight="1" x14ac:dyDescent="0.25">
      <c r="A17" s="14" t="s">
        <v>16</v>
      </c>
      <c r="B17" s="12">
        <v>2000000</v>
      </c>
      <c r="C17" s="12"/>
      <c r="D17" s="3">
        <v>0</v>
      </c>
      <c r="E17" s="18">
        <v>0</v>
      </c>
      <c r="F17" s="3">
        <v>0</v>
      </c>
      <c r="G17" s="3">
        <v>0</v>
      </c>
      <c r="I17" s="3">
        <v>0</v>
      </c>
      <c r="J17" s="3">
        <v>0</v>
      </c>
      <c r="K17" s="3">
        <v>0</v>
      </c>
      <c r="L17" s="12"/>
      <c r="M17" s="3"/>
      <c r="N17" s="3"/>
      <c r="O17" s="13">
        <f t="shared" ref="O17:O20" si="1">+D17+E17+G17+F17+I17+J17+L17+K17+M17+N17</f>
        <v>0</v>
      </c>
    </row>
    <row r="18" spans="1:16" ht="24.95" customHeight="1" x14ac:dyDescent="0.25">
      <c r="A18" s="14" t="s">
        <v>17</v>
      </c>
      <c r="B18" s="12"/>
      <c r="C18" s="12"/>
      <c r="F18" s="3"/>
      <c r="G18" s="3"/>
      <c r="I18" s="3"/>
      <c r="J18" s="3"/>
      <c r="K18" s="3"/>
      <c r="L18" s="12"/>
      <c r="M18" s="3"/>
      <c r="N18" s="3"/>
      <c r="O18" s="13">
        <f t="shared" si="1"/>
        <v>0</v>
      </c>
    </row>
    <row r="19" spans="1:16" ht="24.95" customHeight="1" x14ac:dyDescent="0.25">
      <c r="A19" s="14" t="s">
        <v>18</v>
      </c>
      <c r="B19" s="12">
        <f>+'[1]Resumen '!I35</f>
        <v>250000</v>
      </c>
      <c r="C19" s="12"/>
      <c r="D19" s="3">
        <v>17750</v>
      </c>
      <c r="E19" s="18">
        <v>0</v>
      </c>
      <c r="F19" s="3">
        <v>0</v>
      </c>
      <c r="G19" s="3">
        <v>0</v>
      </c>
      <c r="I19" s="3">
        <v>0</v>
      </c>
      <c r="J19" s="3">
        <v>0</v>
      </c>
      <c r="K19" s="3">
        <v>0</v>
      </c>
      <c r="L19" s="12">
        <v>0</v>
      </c>
      <c r="M19" s="3">
        <v>0</v>
      </c>
      <c r="N19" s="3">
        <v>0</v>
      </c>
      <c r="O19" s="13">
        <f t="shared" si="1"/>
        <v>17750</v>
      </c>
    </row>
    <row r="20" spans="1:16" ht="24.95" customHeight="1" x14ac:dyDescent="0.25">
      <c r="A20" s="14" t="s">
        <v>19</v>
      </c>
      <c r="B20" s="12">
        <f>+'[1]Resumen '!I37</f>
        <v>29097711</v>
      </c>
      <c r="C20" s="12"/>
      <c r="E20" s="18">
        <v>1781791</v>
      </c>
      <c r="F20" s="3">
        <v>1791404</v>
      </c>
      <c r="G20" s="3">
        <v>1831767</v>
      </c>
      <c r="I20" s="3">
        <v>1853157</v>
      </c>
      <c r="J20" s="3">
        <v>1851696</v>
      </c>
      <c r="K20" s="3">
        <v>1849531</v>
      </c>
      <c r="L20" s="12">
        <v>1879888</v>
      </c>
      <c r="M20" s="3">
        <v>1896304</v>
      </c>
      <c r="N20" s="3">
        <v>1912774</v>
      </c>
      <c r="O20" s="13">
        <f t="shared" si="1"/>
        <v>16648312</v>
      </c>
    </row>
    <row r="21" spans="1:16" ht="24.95" customHeight="1" x14ac:dyDescent="0.25">
      <c r="A21" s="15" t="s">
        <v>20</v>
      </c>
      <c r="B21" s="10">
        <f>+B22+B23+B24+B25+B26+B27+B28+B29+B30</f>
        <v>262046594</v>
      </c>
      <c r="C21" s="10"/>
      <c r="D21" s="10">
        <f>+D22+D23+D24+D25+D26+D27+D28+D29+D30</f>
        <v>25864455.670000002</v>
      </c>
      <c r="E21" s="10">
        <f>+E22+E23+E24+E25+E26+E27+E28+E29+E30</f>
        <v>28086531.670000002</v>
      </c>
      <c r="F21" s="10">
        <f>+F22+F23+F24+F25+F26+F27+F28+F29+F30</f>
        <v>26299125.670000002</v>
      </c>
      <c r="G21" s="10">
        <f>+G22+G23+G24+G25+G26+G27+G28+G29+G30</f>
        <v>23903173.670000002</v>
      </c>
      <c r="H21" s="10"/>
      <c r="I21" s="10">
        <f t="shared" ref="I21:O21" si="2">+I22+I23+I24+I25+I26+I27+I28+I29+I30</f>
        <v>23649434.670000002</v>
      </c>
      <c r="J21" s="10">
        <f t="shared" si="2"/>
        <v>25132757.620000001</v>
      </c>
      <c r="K21" s="10">
        <f t="shared" si="2"/>
        <v>25102280.670000002</v>
      </c>
      <c r="L21" s="10">
        <f t="shared" si="2"/>
        <v>24985927.670000002</v>
      </c>
      <c r="M21" s="10">
        <f t="shared" si="2"/>
        <v>21477463.670000002</v>
      </c>
      <c r="N21" s="10">
        <f t="shared" si="2"/>
        <v>27126064.670000002</v>
      </c>
      <c r="O21" s="10">
        <f t="shared" si="2"/>
        <v>251627215.65000004</v>
      </c>
    </row>
    <row r="22" spans="1:16" ht="24.95" customHeight="1" x14ac:dyDescent="0.25">
      <c r="A22" s="16" t="s">
        <v>21</v>
      </c>
      <c r="B22" s="12">
        <f>+'[1]Resumen '!I46</f>
        <v>224350604</v>
      </c>
      <c r="C22" s="12"/>
      <c r="D22" s="3">
        <v>19384130.670000002</v>
      </c>
      <c r="E22" s="18">
        <v>21420166.670000002</v>
      </c>
      <c r="F22" s="3">
        <v>19313831.670000002</v>
      </c>
      <c r="G22" s="3">
        <v>18700402.670000002</v>
      </c>
      <c r="I22" s="3">
        <v>18702192.670000002</v>
      </c>
      <c r="J22" s="3">
        <v>18949470.620000001</v>
      </c>
      <c r="K22" s="3">
        <v>18713627.670000002</v>
      </c>
      <c r="L22" s="18">
        <v>18713520.670000002</v>
      </c>
      <c r="M22" s="3">
        <v>18469508.670000002</v>
      </c>
      <c r="N22" s="3">
        <v>18371103.670000002</v>
      </c>
      <c r="O22" s="13">
        <f>+D22+E22+G22+F22+I22+J22+L22+K22+M22+N22</f>
        <v>190737955.65000004</v>
      </c>
      <c r="P22" s="13"/>
    </row>
    <row r="23" spans="1:16" ht="24.95" customHeight="1" x14ac:dyDescent="0.25">
      <c r="A23" s="16" t="s">
        <v>22</v>
      </c>
      <c r="B23" s="12">
        <f>+'[1]Resumen '!I52</f>
        <v>9350000</v>
      </c>
      <c r="C23" s="12"/>
      <c r="D23" s="3">
        <v>580500</v>
      </c>
      <c r="E23" s="18">
        <v>637630</v>
      </c>
      <c r="F23" s="3">
        <v>651300</v>
      </c>
      <c r="G23" s="3">
        <v>8260</v>
      </c>
      <c r="I23" s="3"/>
      <c r="J23" s="3">
        <v>560600</v>
      </c>
      <c r="K23" s="3">
        <v>604927</v>
      </c>
      <c r="L23" s="18">
        <v>646580</v>
      </c>
      <c r="M23" s="3"/>
      <c r="N23" s="3"/>
      <c r="O23" s="13">
        <f t="shared" ref="O23:O30" si="3">+D23+E23+G23+F23+I23+J23+L23+K23+M23+N23</f>
        <v>3689797</v>
      </c>
    </row>
    <row r="24" spans="1:16" ht="24.95" customHeight="1" x14ac:dyDescent="0.25">
      <c r="A24" s="16" t="s">
        <v>23</v>
      </c>
      <c r="B24" s="12">
        <f>+'[1]Resumen '!I55</f>
        <v>540000</v>
      </c>
      <c r="C24" s="12"/>
      <c r="D24" s="3">
        <v>29800</v>
      </c>
      <c r="E24" s="18">
        <v>12104</v>
      </c>
      <c r="F24" s="3">
        <v>176732</v>
      </c>
      <c r="G24" s="3">
        <v>27900</v>
      </c>
      <c r="I24" s="3">
        <v>17660</v>
      </c>
      <c r="J24" s="3">
        <v>26803</v>
      </c>
      <c r="K24" s="3">
        <v>526186</v>
      </c>
      <c r="L24" s="18">
        <v>69894</v>
      </c>
      <c r="M24" s="3">
        <v>40525</v>
      </c>
      <c r="N24" s="3">
        <v>45052</v>
      </c>
      <c r="O24" s="13">
        <f t="shared" si="3"/>
        <v>972656</v>
      </c>
    </row>
    <row r="25" spans="1:16" ht="24.95" customHeight="1" x14ac:dyDescent="0.25">
      <c r="A25" s="16" t="s">
        <v>24</v>
      </c>
      <c r="B25" s="12">
        <f>+'[1]Resumen '!I59</f>
        <v>120000</v>
      </c>
      <c r="C25" s="12"/>
      <c r="D25" s="3">
        <v>10950</v>
      </c>
      <c r="E25" s="18">
        <v>34712</v>
      </c>
      <c r="F25" s="3">
        <v>34100</v>
      </c>
      <c r="G25" s="3">
        <v>37652</v>
      </c>
      <c r="I25" s="3">
        <v>70220</v>
      </c>
      <c r="J25" s="3">
        <v>42100</v>
      </c>
      <c r="K25" s="3">
        <v>79000</v>
      </c>
      <c r="L25" s="18">
        <v>41145</v>
      </c>
      <c r="M25" s="3">
        <v>34800</v>
      </c>
      <c r="N25" s="3">
        <v>14300</v>
      </c>
      <c r="O25" s="13">
        <f t="shared" si="3"/>
        <v>398979</v>
      </c>
    </row>
    <row r="26" spans="1:16" ht="24.95" customHeight="1" x14ac:dyDescent="0.25">
      <c r="A26" s="16" t="s">
        <v>25</v>
      </c>
      <c r="B26" s="12">
        <f>+'[1]Resumen '!I62</f>
        <v>9200000</v>
      </c>
      <c r="C26" s="12"/>
      <c r="D26" s="3">
        <v>363343</v>
      </c>
      <c r="E26" s="18">
        <v>202196</v>
      </c>
      <c r="F26" s="3">
        <v>35456</v>
      </c>
      <c r="G26" s="3">
        <v>1071619</v>
      </c>
      <c r="I26" s="3">
        <v>203088</v>
      </c>
      <c r="J26" s="3">
        <v>493922</v>
      </c>
      <c r="K26" s="3">
        <v>203099</v>
      </c>
      <c r="L26" s="18">
        <v>209033</v>
      </c>
      <c r="M26" s="3">
        <v>1160624</v>
      </c>
      <c r="N26" s="3">
        <v>493050</v>
      </c>
      <c r="O26" s="13">
        <f t="shared" si="3"/>
        <v>4435430</v>
      </c>
      <c r="P26" s="13"/>
    </row>
    <row r="27" spans="1:16" ht="24.95" customHeight="1" x14ac:dyDescent="0.25">
      <c r="A27" s="16" t="s">
        <v>26</v>
      </c>
      <c r="B27" s="12">
        <f>+'[1]Resumen '!I69</f>
        <v>1100000</v>
      </c>
      <c r="C27" s="12"/>
      <c r="D27" s="3">
        <v>0</v>
      </c>
      <c r="E27" s="18">
        <v>0</v>
      </c>
      <c r="F27" s="3">
        <v>574186</v>
      </c>
      <c r="G27" s="3">
        <v>0</v>
      </c>
      <c r="I27" s="3">
        <v>0</v>
      </c>
      <c r="J27" s="3">
        <v>0</v>
      </c>
      <c r="K27" s="3">
        <v>0</v>
      </c>
      <c r="L27" s="18">
        <v>0</v>
      </c>
      <c r="M27" s="3"/>
      <c r="N27" s="3"/>
      <c r="O27" s="13">
        <f t="shared" si="3"/>
        <v>574186</v>
      </c>
    </row>
    <row r="28" spans="1:16" ht="24.95" customHeight="1" x14ac:dyDescent="0.25">
      <c r="A28" s="16" t="s">
        <v>27</v>
      </c>
      <c r="B28" s="12">
        <f>+'[1]Resumen '!I71</f>
        <v>600000</v>
      </c>
      <c r="C28" s="12"/>
      <c r="D28" s="3">
        <v>14194</v>
      </c>
      <c r="E28" s="18">
        <v>172491</v>
      </c>
      <c r="F28" s="3">
        <v>96653</v>
      </c>
      <c r="G28" s="3">
        <v>21753</v>
      </c>
      <c r="I28" s="3">
        <v>295818</v>
      </c>
      <c r="J28" s="3">
        <v>56247</v>
      </c>
      <c r="K28" s="3">
        <v>32141</v>
      </c>
      <c r="L28" s="18">
        <v>30110</v>
      </c>
      <c r="M28" s="3">
        <v>49461</v>
      </c>
      <c r="N28" s="3">
        <v>61608</v>
      </c>
      <c r="O28" s="13">
        <f t="shared" si="3"/>
        <v>830476</v>
      </c>
    </row>
    <row r="29" spans="1:16" ht="24.95" customHeight="1" x14ac:dyDescent="0.25">
      <c r="A29" s="16" t="s">
        <v>28</v>
      </c>
      <c r="B29" s="12">
        <v>15665990</v>
      </c>
      <c r="C29" s="12"/>
      <c r="D29" s="3">
        <v>5318661</v>
      </c>
      <c r="E29" s="18">
        <v>5447517</v>
      </c>
      <c r="F29" s="3">
        <v>5278086</v>
      </c>
      <c r="G29" s="3">
        <v>3944644</v>
      </c>
      <c r="I29" s="3">
        <v>4248940</v>
      </c>
      <c r="J29" s="18">
        <v>4931145</v>
      </c>
      <c r="K29" s="3">
        <v>4752362</v>
      </c>
      <c r="L29" s="18">
        <v>5189261</v>
      </c>
      <c r="M29" s="3">
        <v>1589920</v>
      </c>
      <c r="N29" s="3">
        <v>8075142</v>
      </c>
      <c r="O29" s="13">
        <f t="shared" si="3"/>
        <v>48775678</v>
      </c>
    </row>
    <row r="30" spans="1:16" ht="24.95" customHeight="1" x14ac:dyDescent="0.25">
      <c r="A30" s="16" t="s">
        <v>29</v>
      </c>
      <c r="B30" s="12">
        <f>+'[1]Resumen '!I87</f>
        <v>1120000</v>
      </c>
      <c r="C30" s="12"/>
      <c r="D30" s="3">
        <v>162877</v>
      </c>
      <c r="E30" s="18">
        <v>159715</v>
      </c>
      <c r="F30" s="3">
        <v>138781</v>
      </c>
      <c r="G30" s="3">
        <v>90943</v>
      </c>
      <c r="I30" s="3">
        <v>111516</v>
      </c>
      <c r="J30" s="3">
        <v>72470</v>
      </c>
      <c r="K30" s="3">
        <v>190938</v>
      </c>
      <c r="L30" s="18">
        <v>86384</v>
      </c>
      <c r="M30" s="3">
        <v>132625</v>
      </c>
      <c r="N30" s="3">
        <v>65809</v>
      </c>
      <c r="O30" s="13">
        <f t="shared" si="3"/>
        <v>1212058</v>
      </c>
    </row>
    <row r="31" spans="1:16" ht="24.95" customHeight="1" x14ac:dyDescent="0.25">
      <c r="A31" s="15" t="s">
        <v>30</v>
      </c>
      <c r="B31" s="10">
        <f>+B33+B34+B35+B36+B37+B38+B39+B40</f>
        <v>27721200</v>
      </c>
      <c r="C31" s="10"/>
      <c r="D31" s="10">
        <f>+D33+D34+D35+D36+D37+D38+D40</f>
        <v>2039496</v>
      </c>
      <c r="E31" s="10">
        <f>+E33+E34+E36+E37+E38+E40</f>
        <v>1496048</v>
      </c>
      <c r="F31" s="10">
        <f>+F33+F34+F36+F37+F38+F40</f>
        <v>1585025</v>
      </c>
      <c r="G31" s="10">
        <f>+G33+G34+G36+G37+G38+G40</f>
        <v>1188201</v>
      </c>
      <c r="H31" s="10"/>
      <c r="I31" s="10">
        <f t="shared" ref="I31:O31" si="4">+I33+I34+I36+I37+I38+I40</f>
        <v>2391732</v>
      </c>
      <c r="J31" s="10">
        <f t="shared" si="4"/>
        <v>2359437</v>
      </c>
      <c r="K31" s="10">
        <f t="shared" si="4"/>
        <v>1936542</v>
      </c>
      <c r="L31" s="10">
        <f t="shared" si="4"/>
        <v>715402</v>
      </c>
      <c r="M31" s="10">
        <f t="shared" si="4"/>
        <v>1067074</v>
      </c>
      <c r="N31" s="10">
        <f t="shared" ref="N31" si="5">+N33+N34+N36+N37+N38+N40</f>
        <v>2143228</v>
      </c>
      <c r="O31" s="10">
        <f t="shared" si="4"/>
        <v>16922185</v>
      </c>
    </row>
    <row r="32" spans="1:16" s="19" customFormat="1" ht="24.95" customHeight="1" x14ac:dyDescent="0.25">
      <c r="A32" s="17" t="s">
        <v>31</v>
      </c>
      <c r="B32" s="12"/>
      <c r="C32" s="12"/>
      <c r="D32" s="18"/>
      <c r="E32" s="18"/>
      <c r="F32" s="18"/>
      <c r="G32" s="18"/>
      <c r="I32" s="18"/>
      <c r="J32" s="18"/>
      <c r="K32" s="18"/>
      <c r="L32" s="18"/>
      <c r="M32" s="51"/>
      <c r="N32" s="51"/>
      <c r="O32" s="20">
        <f>+D32+G32+H32+I32</f>
        <v>0</v>
      </c>
    </row>
    <row r="33" spans="1:15" ht="24.95" customHeight="1" x14ac:dyDescent="0.25">
      <c r="A33" s="16" t="s">
        <v>32</v>
      </c>
      <c r="B33" s="12">
        <f>+'[1]Resumen '!I91</f>
        <v>525000</v>
      </c>
      <c r="C33" s="12"/>
      <c r="D33" s="3">
        <v>0</v>
      </c>
      <c r="E33" s="18">
        <v>10041</v>
      </c>
      <c r="F33" s="18">
        <v>31084</v>
      </c>
      <c r="G33" s="18">
        <v>15665</v>
      </c>
      <c r="I33" s="18">
        <v>153468</v>
      </c>
      <c r="J33" s="18"/>
      <c r="K33" s="18">
        <v>135700</v>
      </c>
      <c r="L33" s="18">
        <v>1925</v>
      </c>
      <c r="M33" s="18"/>
      <c r="N33" s="18">
        <v>7788</v>
      </c>
      <c r="O33" s="20">
        <f>+D33+E33+G33+F33+I33+J33+L33+K33+M33+N33</f>
        <v>355671</v>
      </c>
    </row>
    <row r="34" spans="1:15" ht="24.95" customHeight="1" x14ac:dyDescent="0.25">
      <c r="A34" s="16" t="s">
        <v>33</v>
      </c>
      <c r="B34" s="12">
        <f>+'[1]Resumen '!I95</f>
        <v>923700</v>
      </c>
      <c r="C34" s="12"/>
      <c r="D34" s="18">
        <v>661</v>
      </c>
      <c r="E34" s="18">
        <v>185694</v>
      </c>
      <c r="F34" s="18">
        <v>475</v>
      </c>
      <c r="G34" s="18">
        <v>17837</v>
      </c>
      <c r="H34" s="19"/>
      <c r="I34" s="18">
        <v>143151</v>
      </c>
      <c r="J34" s="18">
        <v>95468</v>
      </c>
      <c r="K34" s="18">
        <v>642</v>
      </c>
      <c r="L34" s="18">
        <v>5188</v>
      </c>
      <c r="M34" s="18">
        <v>2183</v>
      </c>
      <c r="N34" s="18">
        <v>1888</v>
      </c>
      <c r="O34" s="20">
        <f t="shared" ref="O34:O40" si="6">+D34+E34+G34+F34+I34+J34+L34+K34+M34+N34</f>
        <v>453187</v>
      </c>
    </row>
    <row r="35" spans="1:15" s="19" customFormat="1" ht="24.95" customHeight="1" x14ac:dyDescent="0.25">
      <c r="A35" s="17" t="s">
        <v>34</v>
      </c>
      <c r="B35" s="12"/>
      <c r="C35" s="12"/>
      <c r="D35" s="18">
        <v>0</v>
      </c>
      <c r="E35" s="18">
        <v>0</v>
      </c>
      <c r="F35" s="18">
        <v>0</v>
      </c>
      <c r="G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20">
        <f t="shared" si="6"/>
        <v>0</v>
      </c>
    </row>
    <row r="36" spans="1:15" ht="24.95" customHeight="1" x14ac:dyDescent="0.25">
      <c r="A36" s="16" t="s">
        <v>35</v>
      </c>
      <c r="B36" s="12">
        <f>+'[1]Resumen '!I99</f>
        <v>2500000</v>
      </c>
      <c r="C36" s="12"/>
      <c r="D36" s="3">
        <v>33932</v>
      </c>
      <c r="E36" s="18">
        <v>16503</v>
      </c>
      <c r="F36" s="18">
        <v>53885</v>
      </c>
      <c r="G36" s="18">
        <v>140645</v>
      </c>
      <c r="I36" s="18">
        <v>25794</v>
      </c>
      <c r="J36" s="18">
        <v>54110</v>
      </c>
      <c r="K36" s="18">
        <v>114370</v>
      </c>
      <c r="L36" s="18">
        <v>78358</v>
      </c>
      <c r="M36" s="18">
        <v>169295</v>
      </c>
      <c r="N36" s="18">
        <v>53300</v>
      </c>
      <c r="O36" s="20">
        <f t="shared" si="6"/>
        <v>740192</v>
      </c>
    </row>
    <row r="37" spans="1:15" ht="24.95" customHeight="1" x14ac:dyDescent="0.25">
      <c r="A37" s="16" t="s">
        <v>36</v>
      </c>
      <c r="B37" s="12">
        <f>+'[1]Resumen '!I103</f>
        <v>8505000</v>
      </c>
      <c r="C37" s="12"/>
      <c r="D37" s="18">
        <v>1084542</v>
      </c>
      <c r="E37" s="18">
        <v>429727</v>
      </c>
      <c r="F37" s="18">
        <v>154843</v>
      </c>
      <c r="G37" s="18">
        <v>79521</v>
      </c>
      <c r="I37" s="18">
        <v>94352</v>
      </c>
      <c r="J37" s="18">
        <v>1258043</v>
      </c>
      <c r="K37" s="18">
        <v>88576</v>
      </c>
      <c r="L37" s="18">
        <v>470461</v>
      </c>
      <c r="M37" s="18">
        <v>60421</v>
      </c>
      <c r="N37" s="18">
        <v>287181</v>
      </c>
      <c r="O37" s="20">
        <f t="shared" si="6"/>
        <v>4007667</v>
      </c>
    </row>
    <row r="38" spans="1:15" ht="24.95" customHeight="1" x14ac:dyDescent="0.25">
      <c r="A38" s="16" t="s">
        <v>37</v>
      </c>
      <c r="B38" s="12">
        <f>+'[1]Resumen '!I111</f>
        <v>12827500</v>
      </c>
      <c r="C38" s="12"/>
      <c r="D38" s="3">
        <v>651100</v>
      </c>
      <c r="E38" s="18">
        <v>659044</v>
      </c>
      <c r="F38" s="18">
        <v>1076590</v>
      </c>
      <c r="G38" s="18">
        <v>784413</v>
      </c>
      <c r="I38" s="18">
        <v>1900995</v>
      </c>
      <c r="J38" s="18">
        <v>708586</v>
      </c>
      <c r="K38" s="18">
        <v>1350460</v>
      </c>
      <c r="L38" s="18">
        <v>14385</v>
      </c>
      <c r="M38" s="18">
        <v>710170</v>
      </c>
      <c r="N38" s="18">
        <v>1697032</v>
      </c>
      <c r="O38" s="20">
        <f t="shared" si="6"/>
        <v>9552775</v>
      </c>
    </row>
    <row r="39" spans="1:15" ht="24.95" customHeight="1" x14ac:dyDescent="0.25">
      <c r="A39" s="16" t="s">
        <v>38</v>
      </c>
      <c r="B39" s="12"/>
      <c r="C39" s="12"/>
      <c r="E39" s="18">
        <v>0</v>
      </c>
      <c r="F39" s="18">
        <v>0</v>
      </c>
      <c r="G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20">
        <f t="shared" si="6"/>
        <v>0</v>
      </c>
    </row>
    <row r="40" spans="1:15" ht="24.95" customHeight="1" x14ac:dyDescent="0.25">
      <c r="A40" s="16" t="s">
        <v>39</v>
      </c>
      <c r="B40" s="12">
        <f>+'[1]Resumen '!I121</f>
        <v>2440000</v>
      </c>
      <c r="C40" s="12"/>
      <c r="D40" s="3">
        <v>269261</v>
      </c>
      <c r="E40" s="18">
        <v>195039</v>
      </c>
      <c r="F40" s="18">
        <v>268148</v>
      </c>
      <c r="G40" s="18">
        <v>150120</v>
      </c>
      <c r="I40" s="18">
        <v>73972</v>
      </c>
      <c r="J40" s="18">
        <v>243230</v>
      </c>
      <c r="K40" s="18">
        <v>246794</v>
      </c>
      <c r="L40" s="18">
        <v>145085</v>
      </c>
      <c r="M40" s="18">
        <v>125005</v>
      </c>
      <c r="N40" s="18">
        <v>96039</v>
      </c>
      <c r="O40" s="20">
        <f t="shared" si="6"/>
        <v>1812693</v>
      </c>
    </row>
    <row r="41" spans="1:15" ht="24.95" customHeight="1" x14ac:dyDescent="0.25">
      <c r="A41" s="15" t="s">
        <v>40</v>
      </c>
      <c r="B41" s="10">
        <f>+B42</f>
        <v>3150000</v>
      </c>
      <c r="C41" s="10"/>
      <c r="D41" s="10">
        <f>+D42</f>
        <v>270805</v>
      </c>
      <c r="E41" s="10">
        <f>+E42</f>
        <v>128047</v>
      </c>
      <c r="F41" s="10">
        <f>+F42</f>
        <v>52000</v>
      </c>
      <c r="G41" s="10">
        <f>+G42</f>
        <v>306873</v>
      </c>
      <c r="H41" s="10"/>
      <c r="I41" s="10">
        <f t="shared" ref="I41:N41" si="7">+I42</f>
        <v>402452</v>
      </c>
      <c r="J41" s="10">
        <f t="shared" si="7"/>
        <v>339899</v>
      </c>
      <c r="K41" s="10">
        <f t="shared" si="7"/>
        <v>284596</v>
      </c>
      <c r="L41" s="10">
        <f t="shared" si="7"/>
        <v>235282</v>
      </c>
      <c r="M41" s="10">
        <f t="shared" si="7"/>
        <v>81704</v>
      </c>
      <c r="N41" s="10">
        <f t="shared" si="7"/>
        <v>0</v>
      </c>
      <c r="O41" s="10">
        <f>O42</f>
        <v>2101658</v>
      </c>
    </row>
    <row r="42" spans="1:15" ht="24.95" customHeight="1" x14ac:dyDescent="0.25">
      <c r="A42" s="16" t="s">
        <v>41</v>
      </c>
      <c r="B42" s="12">
        <f>+'[1]Resumen '!I128</f>
        <v>3150000</v>
      </c>
      <c r="C42" s="12"/>
      <c r="D42" s="18">
        <v>270805</v>
      </c>
      <c r="E42" s="18">
        <v>128047</v>
      </c>
      <c r="F42" s="18">
        <v>52000</v>
      </c>
      <c r="G42" s="18">
        <v>306873</v>
      </c>
      <c r="I42" s="18">
        <v>402452</v>
      </c>
      <c r="J42" s="18">
        <v>339899</v>
      </c>
      <c r="K42" s="18">
        <v>284596</v>
      </c>
      <c r="L42" s="18">
        <v>235282</v>
      </c>
      <c r="M42" s="18">
        <v>81704</v>
      </c>
      <c r="N42" s="18"/>
      <c r="O42" s="3">
        <f>+D42+E42+G42+F42+I42+J42+L42+K42+M42</f>
        <v>2101658</v>
      </c>
    </row>
    <row r="43" spans="1:15" ht="24.95" customHeight="1" x14ac:dyDescent="0.25">
      <c r="A43" s="16" t="s">
        <v>42</v>
      </c>
      <c r="B43" s="21"/>
      <c r="C43" s="21"/>
      <c r="E43" s="19"/>
      <c r="F43" s="19"/>
      <c r="G43" s="19"/>
      <c r="I43" s="19"/>
      <c r="J43" s="19"/>
      <c r="K43" s="19"/>
      <c r="M43" s="52"/>
      <c r="N43" s="52"/>
      <c r="O43" s="3">
        <f t="shared" ref="O43:O49" si="8">+D43+E43+G43</f>
        <v>0</v>
      </c>
    </row>
    <row r="44" spans="1:15" ht="24.95" customHeight="1" x14ac:dyDescent="0.25">
      <c r="A44" s="16" t="s">
        <v>43</v>
      </c>
      <c r="B44" s="21"/>
      <c r="C44" s="21"/>
      <c r="E44" s="19"/>
      <c r="F44" s="19"/>
      <c r="G44" s="19"/>
      <c r="I44" s="3"/>
      <c r="J44" s="3"/>
      <c r="K44" s="3"/>
      <c r="L44" s="51"/>
      <c r="M44" s="50"/>
      <c r="N44" s="50"/>
      <c r="O44" s="3">
        <f t="shared" si="8"/>
        <v>0</v>
      </c>
    </row>
    <row r="45" spans="1:15" ht="24.95" customHeight="1" x14ac:dyDescent="0.25">
      <c r="A45" s="16" t="s">
        <v>44</v>
      </c>
      <c r="B45" s="21">
        <v>0</v>
      </c>
      <c r="C45" s="21"/>
      <c r="E45" s="19"/>
      <c r="F45" s="19"/>
      <c r="G45" s="19"/>
      <c r="I45" s="3"/>
      <c r="J45" s="3"/>
      <c r="K45" s="3"/>
      <c r="L45" s="51"/>
      <c r="M45" s="50"/>
      <c r="N45" s="50"/>
      <c r="O45" s="3">
        <f t="shared" si="8"/>
        <v>0</v>
      </c>
    </row>
    <row r="46" spans="1:15" ht="24.95" customHeight="1" x14ac:dyDescent="0.25">
      <c r="A46" s="16" t="s">
        <v>45</v>
      </c>
      <c r="B46" s="21">
        <v>0</v>
      </c>
      <c r="C46" s="21"/>
      <c r="E46" s="19"/>
      <c r="F46" s="19"/>
      <c r="G46" s="19"/>
      <c r="I46" s="3"/>
      <c r="J46" s="3"/>
      <c r="K46" s="3"/>
      <c r="L46" s="51"/>
      <c r="M46" s="50"/>
      <c r="N46" s="50"/>
      <c r="O46" s="3">
        <f t="shared" si="8"/>
        <v>0</v>
      </c>
    </row>
    <row r="47" spans="1:15" ht="24.95" customHeight="1" x14ac:dyDescent="0.25">
      <c r="A47" s="16" t="s">
        <v>46</v>
      </c>
      <c r="B47" s="21">
        <v>0</v>
      </c>
      <c r="C47" s="21"/>
      <c r="E47" s="19"/>
      <c r="F47" s="19"/>
      <c r="G47" s="19"/>
      <c r="I47" s="3"/>
      <c r="J47" s="3"/>
      <c r="K47" s="3"/>
      <c r="L47" s="51"/>
      <c r="M47" s="50"/>
      <c r="N47" s="50"/>
      <c r="O47" s="3">
        <f t="shared" si="8"/>
        <v>0</v>
      </c>
    </row>
    <row r="48" spans="1:15" ht="24.95" customHeight="1" x14ac:dyDescent="0.25">
      <c r="A48" s="16" t="s">
        <v>47</v>
      </c>
      <c r="B48" s="21">
        <v>0</v>
      </c>
      <c r="C48" s="21"/>
      <c r="E48" s="19"/>
      <c r="F48" s="19"/>
      <c r="G48" s="19"/>
      <c r="I48" s="3"/>
      <c r="J48" s="3"/>
      <c r="K48" s="3"/>
      <c r="L48" s="51"/>
      <c r="M48" s="50"/>
      <c r="N48" s="50"/>
      <c r="O48" s="3">
        <f t="shared" si="8"/>
        <v>0</v>
      </c>
    </row>
    <row r="49" spans="1:15" ht="24.95" customHeight="1" x14ac:dyDescent="0.25">
      <c r="A49" s="16" t="s">
        <v>48</v>
      </c>
      <c r="B49" s="21">
        <v>0</v>
      </c>
      <c r="C49" s="21"/>
      <c r="E49" s="19"/>
      <c r="F49" s="19"/>
      <c r="G49" s="19"/>
      <c r="I49" s="3"/>
      <c r="J49" s="3"/>
      <c r="K49" s="3"/>
      <c r="L49" s="51"/>
      <c r="M49" s="50"/>
      <c r="N49" s="50"/>
      <c r="O49" s="3">
        <f t="shared" si="8"/>
        <v>0</v>
      </c>
    </row>
    <row r="50" spans="1:15" ht="24.95" customHeight="1" x14ac:dyDescent="0.25">
      <c r="A50" s="15" t="s">
        <v>49</v>
      </c>
      <c r="B50" s="22">
        <f>+B51+B52+B53+B54+B55+B56</f>
        <v>0</v>
      </c>
      <c r="C50" s="22"/>
      <c r="D50" s="22"/>
      <c r="E50" s="22"/>
      <c r="F50" s="22"/>
      <c r="G50" s="22"/>
      <c r="H50" s="22"/>
      <c r="I50" s="22"/>
      <c r="J50" s="22"/>
      <c r="K50" s="22"/>
      <c r="L50" s="53"/>
      <c r="M50" s="53"/>
      <c r="N50" s="53"/>
      <c r="O50" s="23"/>
    </row>
    <row r="51" spans="1:15" ht="24.95" customHeight="1" x14ac:dyDescent="0.25">
      <c r="A51" s="16" t="s">
        <v>50</v>
      </c>
      <c r="B51" s="21">
        <v>0</v>
      </c>
      <c r="C51" s="21"/>
      <c r="E51" s="19"/>
    </row>
    <row r="52" spans="1:15" ht="24.95" customHeight="1" x14ac:dyDescent="0.25">
      <c r="A52" s="16" t="s">
        <v>51</v>
      </c>
      <c r="B52" s="21">
        <v>0</v>
      </c>
      <c r="C52" s="21"/>
      <c r="E52" s="19"/>
    </row>
    <row r="53" spans="1:15" ht="24.95" customHeight="1" x14ac:dyDescent="0.25">
      <c r="A53" s="16" t="s">
        <v>52</v>
      </c>
      <c r="B53" s="21">
        <v>0</v>
      </c>
      <c r="C53" s="21"/>
      <c r="E53" s="19"/>
    </row>
    <row r="54" spans="1:15" ht="24.95" customHeight="1" x14ac:dyDescent="0.25">
      <c r="A54" s="16" t="s">
        <v>53</v>
      </c>
      <c r="B54" s="21">
        <v>0</v>
      </c>
      <c r="C54" s="21"/>
      <c r="E54" s="19"/>
    </row>
    <row r="55" spans="1:15" ht="24.95" customHeight="1" x14ac:dyDescent="0.25">
      <c r="A55" s="16" t="s">
        <v>54</v>
      </c>
      <c r="B55" s="21">
        <v>0</v>
      </c>
      <c r="C55" s="21"/>
      <c r="E55" s="19"/>
    </row>
    <row r="56" spans="1:15" ht="24.95" customHeight="1" x14ac:dyDescent="0.25">
      <c r="A56" s="16" t="s">
        <v>55</v>
      </c>
      <c r="B56" s="21">
        <v>0</v>
      </c>
      <c r="C56" s="21"/>
      <c r="E56" s="19"/>
    </row>
    <row r="57" spans="1:15" ht="24.95" customHeight="1" x14ac:dyDescent="0.25">
      <c r="A57" s="15" t="s">
        <v>56</v>
      </c>
      <c r="B57" s="10">
        <f>+B58+B59+B60+B61+B62+B63+B64+B65+B66</f>
        <v>16500000</v>
      </c>
      <c r="C57" s="10"/>
      <c r="D57" s="10">
        <f>+D58+D59+D60+D61+D62</f>
        <v>468613</v>
      </c>
      <c r="E57" s="10">
        <f>+E58+E59+E60+E61+E62</f>
        <v>23385</v>
      </c>
      <c r="F57" s="10">
        <f>+F58+F59+F60+F61+F62</f>
        <v>20432</v>
      </c>
      <c r="G57" s="10">
        <f>+G58+G59+G60+G61+G62+G63</f>
        <v>209370</v>
      </c>
      <c r="H57" s="10"/>
      <c r="I57" s="10">
        <f t="shared" ref="I57:N57" si="9">+I58+I59+I60+I61+I62+I63</f>
        <v>118952</v>
      </c>
      <c r="J57" s="10">
        <f t="shared" si="9"/>
        <v>521040</v>
      </c>
      <c r="K57" s="10">
        <f t="shared" si="9"/>
        <v>281550</v>
      </c>
      <c r="L57" s="10">
        <f t="shared" si="9"/>
        <v>323466</v>
      </c>
      <c r="M57" s="10">
        <f t="shared" si="9"/>
        <v>80242</v>
      </c>
      <c r="N57" s="10">
        <f t="shared" si="9"/>
        <v>253725</v>
      </c>
      <c r="O57" s="10">
        <f>+D57+E57+F57+G57+I57+J57+L57+K57+M57+N57</f>
        <v>2300775</v>
      </c>
    </row>
    <row r="58" spans="1:15" ht="24.95" customHeight="1" x14ac:dyDescent="0.25">
      <c r="A58" s="16" t="s">
        <v>57</v>
      </c>
      <c r="B58" s="12">
        <f>+'[1]Resumen '!I135</f>
        <v>1200000</v>
      </c>
      <c r="C58" s="12"/>
      <c r="D58" s="18">
        <v>127223</v>
      </c>
      <c r="E58" s="18">
        <v>20885</v>
      </c>
      <c r="F58" s="18">
        <v>19532</v>
      </c>
      <c r="G58" s="18">
        <v>79934</v>
      </c>
      <c r="I58" s="18">
        <v>60361</v>
      </c>
      <c r="J58" s="18">
        <v>1950</v>
      </c>
      <c r="K58" s="18">
        <v>355</v>
      </c>
      <c r="L58" s="18">
        <v>6680</v>
      </c>
      <c r="M58" s="18">
        <v>7001</v>
      </c>
      <c r="N58" s="18">
        <v>400</v>
      </c>
      <c r="O58" s="3">
        <f>+D58+E58+F58+G58+I58+J58+L58+K58+M58+N58+N58</f>
        <v>324721</v>
      </c>
    </row>
    <row r="59" spans="1:15" ht="24.95" customHeight="1" x14ac:dyDescent="0.25">
      <c r="A59" s="16" t="s">
        <v>58</v>
      </c>
      <c r="B59" s="12">
        <f>+'[1]Resumen '!I140</f>
        <v>100000</v>
      </c>
      <c r="C59" s="12"/>
      <c r="D59" s="3">
        <v>0</v>
      </c>
      <c r="E59" s="18">
        <v>0</v>
      </c>
      <c r="F59" s="18">
        <v>0</v>
      </c>
      <c r="G59" s="18">
        <v>0</v>
      </c>
      <c r="I59" s="18">
        <v>471</v>
      </c>
      <c r="J59" s="18">
        <v>2863</v>
      </c>
      <c r="K59" s="18">
        <v>2863</v>
      </c>
      <c r="L59" s="18"/>
      <c r="M59" s="18"/>
      <c r="N59" s="18"/>
      <c r="O59" s="3">
        <f t="shared" ref="O59:O63" si="10">+D59+E59+F59+G59+I59+J59+L59+K59+M59+N59+N59</f>
        <v>6197</v>
      </c>
    </row>
    <row r="60" spans="1:15" ht="24.95" customHeight="1" x14ac:dyDescent="0.25">
      <c r="A60" s="16" t="s">
        <v>59</v>
      </c>
      <c r="B60" s="12">
        <f>+'[1]Resumen '!I141</f>
        <v>1000000</v>
      </c>
      <c r="C60" s="12"/>
      <c r="D60" s="3">
        <v>0</v>
      </c>
      <c r="E60" s="18">
        <v>0</v>
      </c>
      <c r="F60" s="18">
        <v>0</v>
      </c>
      <c r="G60" s="18">
        <v>750</v>
      </c>
      <c r="I60" s="18">
        <v>0</v>
      </c>
      <c r="J60" s="18">
        <v>287153</v>
      </c>
      <c r="K60" s="18"/>
      <c r="L60" s="18"/>
      <c r="M60" s="18"/>
      <c r="N60" s="18"/>
      <c r="O60" s="3">
        <f t="shared" si="10"/>
        <v>287903</v>
      </c>
    </row>
    <row r="61" spans="1:15" ht="24.95" customHeight="1" x14ac:dyDescent="0.25">
      <c r="A61" s="16" t="s">
        <v>60</v>
      </c>
      <c r="B61" s="12"/>
      <c r="C61" s="12"/>
      <c r="D61" s="3">
        <v>0</v>
      </c>
      <c r="E61" s="18">
        <v>0</v>
      </c>
      <c r="F61" s="18">
        <v>0</v>
      </c>
      <c r="G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3">
        <f t="shared" si="10"/>
        <v>0</v>
      </c>
    </row>
    <row r="62" spans="1:15" ht="24.95" customHeight="1" x14ac:dyDescent="0.25">
      <c r="A62" s="16" t="s">
        <v>61</v>
      </c>
      <c r="B62" s="12">
        <f>+'[1]Resumen '!I143</f>
        <v>13600000</v>
      </c>
      <c r="C62" s="12"/>
      <c r="D62" s="3">
        <v>341390</v>
      </c>
      <c r="E62" s="18">
        <v>2500</v>
      </c>
      <c r="F62" s="18">
        <v>900</v>
      </c>
      <c r="G62" s="18">
        <v>123764</v>
      </c>
      <c r="I62" s="18">
        <v>54130</v>
      </c>
      <c r="J62" s="18">
        <v>215530</v>
      </c>
      <c r="K62" s="18">
        <v>209582</v>
      </c>
      <c r="L62" s="18">
        <v>179698</v>
      </c>
      <c r="M62" s="18">
        <v>73241</v>
      </c>
      <c r="N62" s="18">
        <v>253325</v>
      </c>
      <c r="O62" s="3">
        <f>+D62+E62+F62+G62+I62+J62+L62+K62+M62+N62+N62</f>
        <v>1707385</v>
      </c>
    </row>
    <row r="63" spans="1:15" ht="24.95" customHeight="1" x14ac:dyDescent="0.25">
      <c r="A63" s="16" t="s">
        <v>62</v>
      </c>
      <c r="B63" s="12">
        <f>+'[1]Resumen '!I150</f>
        <v>600000</v>
      </c>
      <c r="C63" s="12"/>
      <c r="F63" s="18"/>
      <c r="G63" s="18">
        <v>4922</v>
      </c>
      <c r="I63" s="18">
        <v>3990</v>
      </c>
      <c r="J63" s="18">
        <v>13544</v>
      </c>
      <c r="K63" s="18">
        <v>68750</v>
      </c>
      <c r="L63" s="18">
        <v>137088</v>
      </c>
      <c r="M63" s="18"/>
      <c r="N63" s="18"/>
      <c r="O63" s="3">
        <f t="shared" si="10"/>
        <v>228294</v>
      </c>
    </row>
    <row r="64" spans="1:15" ht="24.95" customHeight="1" x14ac:dyDescent="0.25">
      <c r="A64" s="16" t="s">
        <v>63</v>
      </c>
      <c r="B64" s="12">
        <v>0</v>
      </c>
      <c r="C64" s="12"/>
      <c r="F64" s="18"/>
      <c r="G64" s="18"/>
      <c r="I64" s="18"/>
      <c r="J64" s="18"/>
      <c r="K64" s="18"/>
      <c r="L64" s="51"/>
      <c r="M64" s="51"/>
      <c r="N64" s="51"/>
      <c r="O64" s="3">
        <f t="shared" ref="O64:O66" si="11">+D64+E64+F64+G64+I64+J64+L64+K64+M64+N64</f>
        <v>0</v>
      </c>
    </row>
    <row r="65" spans="1:17" ht="24.95" customHeight="1" x14ac:dyDescent="0.25">
      <c r="A65" s="16" t="s">
        <v>64</v>
      </c>
      <c r="B65" s="12">
        <v>0</v>
      </c>
      <c r="C65" s="12"/>
      <c r="F65" s="18"/>
      <c r="G65" s="18"/>
      <c r="I65" s="18"/>
      <c r="J65" s="18"/>
      <c r="K65" s="18"/>
      <c r="L65" s="51"/>
      <c r="M65" s="51"/>
      <c r="N65" s="51"/>
      <c r="O65" s="3">
        <f t="shared" si="11"/>
        <v>0</v>
      </c>
    </row>
    <row r="66" spans="1:17" ht="24.95" customHeight="1" x14ac:dyDescent="0.25">
      <c r="A66" s="16" t="s">
        <v>65</v>
      </c>
      <c r="B66" s="21">
        <v>0</v>
      </c>
      <c r="C66" s="21"/>
      <c r="F66" s="18"/>
      <c r="G66" s="18"/>
      <c r="I66" s="18"/>
      <c r="J66" s="18"/>
      <c r="K66" s="18"/>
      <c r="L66" s="51"/>
      <c r="M66" s="51"/>
      <c r="N66" s="51"/>
      <c r="O66" s="3">
        <f t="shared" si="11"/>
        <v>0</v>
      </c>
    </row>
    <row r="67" spans="1:17" ht="24.95" customHeight="1" x14ac:dyDescent="0.25">
      <c r="A67" s="15" t="s">
        <v>66</v>
      </c>
      <c r="B67" s="10">
        <f>+B68+B69+B70+B71</f>
        <v>150800000</v>
      </c>
      <c r="C67" s="10"/>
      <c r="D67" s="10">
        <f>+D69+D70</f>
        <v>0</v>
      </c>
      <c r="E67" s="10">
        <f t="shared" ref="E67" si="12">+E68+E69+E70+E71</f>
        <v>0</v>
      </c>
      <c r="F67" s="10"/>
      <c r="G67" s="10"/>
      <c r="H67" s="10"/>
      <c r="I67" s="10"/>
      <c r="J67" s="10"/>
      <c r="K67" s="10"/>
      <c r="L67" s="49"/>
      <c r="M67" s="49"/>
      <c r="N67" s="49"/>
      <c r="O67" s="10">
        <f>+D67+G67+I67+H67</f>
        <v>0</v>
      </c>
    </row>
    <row r="68" spans="1:17" ht="24.95" customHeight="1" x14ac:dyDescent="0.25">
      <c r="A68" s="16" t="s">
        <v>67</v>
      </c>
      <c r="B68" s="21"/>
      <c r="C68" s="21"/>
      <c r="E68" s="43"/>
    </row>
    <row r="69" spans="1:17" ht="24.95" customHeight="1" x14ac:dyDescent="0.25">
      <c r="A69" s="16" t="s">
        <v>68</v>
      </c>
      <c r="B69" s="12">
        <f>+'[1]Resumen '!I153</f>
        <v>500000</v>
      </c>
      <c r="C69" s="12"/>
      <c r="E69" s="12">
        <f>+'[1]Resumen '!T156</f>
        <v>0</v>
      </c>
    </row>
    <row r="70" spans="1:17" ht="24.95" customHeight="1" x14ac:dyDescent="0.25">
      <c r="A70" s="16" t="s">
        <v>69</v>
      </c>
      <c r="B70" s="21">
        <f>+'[1]Resumen '!I155</f>
        <v>150300000</v>
      </c>
      <c r="C70" s="21"/>
      <c r="E70" s="43">
        <f>+'[1]Resumen '!T158</f>
        <v>0</v>
      </c>
    </row>
    <row r="71" spans="1:17" ht="24.95" customHeight="1" x14ac:dyDescent="0.25">
      <c r="A71" s="16" t="s">
        <v>70</v>
      </c>
      <c r="B71" s="21"/>
      <c r="C71" s="21"/>
      <c r="E71" s="19"/>
    </row>
    <row r="72" spans="1:17" ht="24.95" customHeight="1" x14ac:dyDescent="0.25">
      <c r="A72" s="15" t="s">
        <v>71</v>
      </c>
      <c r="B72" s="22">
        <f>+B73+B74</f>
        <v>0</v>
      </c>
      <c r="C72" s="22"/>
      <c r="D72" s="10">
        <v>0</v>
      </c>
      <c r="E72" s="10"/>
      <c r="F72" s="10"/>
      <c r="G72" s="10"/>
      <c r="H72" s="10"/>
      <c r="I72" s="10"/>
      <c r="J72" s="10"/>
      <c r="K72" s="10"/>
      <c r="L72" s="49"/>
      <c r="M72" s="49"/>
      <c r="N72" s="49"/>
      <c r="O72" s="10">
        <v>0</v>
      </c>
    </row>
    <row r="73" spans="1:17" ht="24.95" customHeight="1" x14ac:dyDescent="0.25">
      <c r="A73" s="16" t="s">
        <v>72</v>
      </c>
      <c r="B73" s="21">
        <v>0</v>
      </c>
      <c r="C73" s="21"/>
      <c r="E73" s="19"/>
      <c r="O73" s="19"/>
    </row>
    <row r="74" spans="1:17" ht="24.95" customHeight="1" x14ac:dyDescent="0.25">
      <c r="A74" s="16" t="s">
        <v>73</v>
      </c>
      <c r="B74" s="21">
        <v>0</v>
      </c>
      <c r="C74" s="21"/>
      <c r="E74" s="19"/>
      <c r="O74" s="19"/>
      <c r="P74" s="13"/>
    </row>
    <row r="75" spans="1:17" ht="24.95" customHeight="1" x14ac:dyDescent="0.25">
      <c r="A75" s="15" t="s">
        <v>74</v>
      </c>
      <c r="B75" s="24">
        <f>+B78</f>
        <v>2540000</v>
      </c>
      <c r="C75" s="24"/>
      <c r="D75" s="24">
        <f>+D78</f>
        <v>155015</v>
      </c>
      <c r="E75" s="42">
        <f>+E78</f>
        <v>215920</v>
      </c>
      <c r="F75" s="42">
        <f>+F78</f>
        <v>267020</v>
      </c>
      <c r="G75" s="42">
        <f>+G78</f>
        <v>118101</v>
      </c>
      <c r="H75" s="24"/>
      <c r="I75" s="42">
        <f t="shared" ref="I75:O75" si="13">+I78</f>
        <v>131823</v>
      </c>
      <c r="J75" s="42">
        <f t="shared" si="13"/>
        <v>164259</v>
      </c>
      <c r="K75" s="42">
        <f t="shared" si="13"/>
        <v>206673</v>
      </c>
      <c r="L75" s="24">
        <f t="shared" si="13"/>
        <v>199920</v>
      </c>
      <c r="M75" s="24">
        <f t="shared" si="13"/>
        <v>166723</v>
      </c>
      <c r="N75" s="24">
        <f t="shared" ref="N75" si="14">+N78</f>
        <v>195464</v>
      </c>
      <c r="O75" s="24">
        <f t="shared" si="13"/>
        <v>1820918</v>
      </c>
    </row>
    <row r="76" spans="1:17" ht="24.95" customHeight="1" x14ac:dyDescent="0.25">
      <c r="A76" s="16" t="s">
        <v>75</v>
      </c>
      <c r="B76" s="21"/>
      <c r="C76" s="21"/>
      <c r="F76" s="18"/>
      <c r="G76" s="18"/>
      <c r="I76" s="18"/>
      <c r="J76" s="18"/>
      <c r="K76" s="18"/>
      <c r="L76" s="51"/>
      <c r="M76" s="51"/>
      <c r="N76" s="51"/>
      <c r="O76" s="3">
        <f>+D76+G76+H76+I76</f>
        <v>0</v>
      </c>
    </row>
    <row r="77" spans="1:17" ht="24.95" customHeight="1" x14ac:dyDescent="0.25">
      <c r="A77" s="16" t="s">
        <v>76</v>
      </c>
      <c r="B77" s="21">
        <v>0</v>
      </c>
      <c r="C77" s="21"/>
      <c r="F77" s="18"/>
      <c r="G77" s="18"/>
      <c r="I77" s="18"/>
      <c r="J77" s="18"/>
      <c r="K77" s="18"/>
      <c r="L77" s="51"/>
      <c r="M77" s="51"/>
      <c r="N77" s="51"/>
      <c r="O77" s="3">
        <f>+D77+G77+H77+I77</f>
        <v>0</v>
      </c>
    </row>
    <row r="78" spans="1:17" ht="24.95" customHeight="1" x14ac:dyDescent="0.25">
      <c r="A78" s="16" t="s">
        <v>77</v>
      </c>
      <c r="B78" s="21">
        <v>2540000</v>
      </c>
      <c r="C78" s="21"/>
      <c r="D78" s="3">
        <v>155015</v>
      </c>
      <c r="E78" s="18">
        <v>215920</v>
      </c>
      <c r="F78" s="18">
        <v>267020</v>
      </c>
      <c r="G78" s="18">
        <v>118101</v>
      </c>
      <c r="I78" s="18">
        <v>131823</v>
      </c>
      <c r="J78" s="18">
        <v>164259</v>
      </c>
      <c r="K78" s="18">
        <v>206673</v>
      </c>
      <c r="L78" s="7">
        <v>199920</v>
      </c>
      <c r="M78" s="18">
        <v>166723</v>
      </c>
      <c r="N78" s="18">
        <v>195464</v>
      </c>
      <c r="O78" s="3">
        <f>+D78+E78+G78+F78+I78+J78+L78+K78+M78+N78</f>
        <v>1820918</v>
      </c>
      <c r="Q78" s="13"/>
    </row>
    <row r="79" spans="1:17" ht="24.95" customHeight="1" x14ac:dyDescent="0.25">
      <c r="A79" s="15" t="s">
        <v>78</v>
      </c>
      <c r="B79" s="24">
        <f>+B80+B81+B82+B83+B84+B85+B86+B87</f>
        <v>0</v>
      </c>
      <c r="C79" s="24"/>
      <c r="D79" s="24">
        <f>+D80+D82+D83+D84+D85+D86+D87+D81</f>
        <v>7022525</v>
      </c>
      <c r="E79" s="24">
        <f>+E80+E82+E83+E84+E85+E86+E87+E81</f>
        <v>29892729</v>
      </c>
      <c r="F79" s="24">
        <f>+F81+F84</f>
        <v>14197380</v>
      </c>
      <c r="G79" s="24">
        <f>+G81+G84</f>
        <v>14197380</v>
      </c>
      <c r="H79" s="24"/>
      <c r="I79" s="24">
        <f t="shared" ref="I79:N79" si="15">+I81+I84</f>
        <v>14197380</v>
      </c>
      <c r="J79" s="24">
        <f t="shared" si="15"/>
        <v>27570101</v>
      </c>
      <c r="K79" s="24">
        <f t="shared" si="15"/>
        <v>14199517</v>
      </c>
      <c r="L79" s="24">
        <f t="shared" si="15"/>
        <v>14605057</v>
      </c>
      <c r="M79" s="24">
        <f t="shared" si="15"/>
        <v>14197380</v>
      </c>
      <c r="N79" s="24">
        <f t="shared" si="15"/>
        <v>14197380</v>
      </c>
      <c r="O79" s="24">
        <f>+O84+O81</f>
        <v>164276829</v>
      </c>
    </row>
    <row r="80" spans="1:17" ht="24.95" customHeight="1" x14ac:dyDescent="0.25">
      <c r="A80" s="25" t="s">
        <v>79</v>
      </c>
      <c r="B80" s="21"/>
      <c r="C80" s="21"/>
      <c r="F80" s="18"/>
      <c r="G80" s="18"/>
      <c r="I80" s="18"/>
      <c r="J80" s="18"/>
      <c r="K80" s="18"/>
      <c r="L80" s="18"/>
      <c r="M80" s="51"/>
      <c r="N80" s="51"/>
      <c r="O80" s="3">
        <f>+D80+G80+H80+I80</f>
        <v>0</v>
      </c>
    </row>
    <row r="81" spans="1:16" ht="24.95" customHeight="1" x14ac:dyDescent="0.25">
      <c r="A81" s="16" t="s">
        <v>80</v>
      </c>
      <c r="B81" s="21"/>
      <c r="C81" s="21"/>
      <c r="D81" s="3">
        <v>1672380</v>
      </c>
      <c r="E81" s="18">
        <v>1672380</v>
      </c>
      <c r="F81" s="18">
        <v>9667877</v>
      </c>
      <c r="G81" s="18">
        <v>2055631</v>
      </c>
      <c r="I81" s="18">
        <v>9461398</v>
      </c>
      <c r="J81" s="18">
        <v>1717000</v>
      </c>
      <c r="K81" s="18">
        <v>2614259</v>
      </c>
      <c r="L81" s="18">
        <v>1539066</v>
      </c>
      <c r="M81" s="18">
        <v>217035</v>
      </c>
      <c r="N81" s="18">
        <v>6103162</v>
      </c>
      <c r="O81" s="3">
        <f>+D81+G81+H81+I81+F81+J81+E81+L81+K81+M81+N81</f>
        <v>36720188</v>
      </c>
    </row>
    <row r="82" spans="1:16" ht="24.95" customHeight="1" x14ac:dyDescent="0.25">
      <c r="A82" s="16" t="s">
        <v>81</v>
      </c>
      <c r="B82" s="21"/>
      <c r="C82" s="21"/>
      <c r="F82" s="18"/>
      <c r="G82" s="18"/>
      <c r="I82" s="18"/>
      <c r="J82" s="18"/>
      <c r="K82" s="18"/>
      <c r="L82" s="18"/>
      <c r="M82" s="18"/>
      <c r="N82" s="18"/>
      <c r="O82" s="3">
        <f t="shared" ref="O82:O87" si="16">+D82+G82+H82+I82+F82+J82+E82+L82+K82+M82+N82</f>
        <v>0</v>
      </c>
    </row>
    <row r="83" spans="1:16" ht="24.95" customHeight="1" x14ac:dyDescent="0.25">
      <c r="A83" s="25" t="s">
        <v>82</v>
      </c>
      <c r="B83" s="21"/>
      <c r="C83" s="21"/>
      <c r="F83" s="18"/>
      <c r="G83" s="18"/>
      <c r="I83" s="18"/>
      <c r="J83" s="18"/>
      <c r="K83" s="18"/>
      <c r="L83" s="18"/>
      <c r="M83" s="18"/>
      <c r="N83" s="18"/>
      <c r="O83" s="3">
        <f t="shared" si="16"/>
        <v>0</v>
      </c>
    </row>
    <row r="84" spans="1:16" ht="24.95" customHeight="1" x14ac:dyDescent="0.25">
      <c r="A84" s="16" t="s">
        <v>83</v>
      </c>
      <c r="B84" s="21"/>
      <c r="C84" s="21"/>
      <c r="D84" s="3">
        <v>5350145</v>
      </c>
      <c r="E84" s="37">
        <v>28220349</v>
      </c>
      <c r="F84" s="37">
        <v>4529503</v>
      </c>
      <c r="G84" s="37">
        <v>12141749</v>
      </c>
      <c r="I84" s="37">
        <v>4735982</v>
      </c>
      <c r="J84" s="37">
        <v>25853101</v>
      </c>
      <c r="K84" s="37">
        <v>11585258</v>
      </c>
      <c r="L84" s="18">
        <v>13065991</v>
      </c>
      <c r="M84" s="18">
        <v>13980345</v>
      </c>
      <c r="N84" s="18">
        <v>8094218</v>
      </c>
      <c r="O84" s="3">
        <f t="shared" si="16"/>
        <v>127556641</v>
      </c>
    </row>
    <row r="85" spans="1:16" ht="24.95" customHeight="1" x14ac:dyDescent="0.25">
      <c r="A85" s="16" t="s">
        <v>84</v>
      </c>
      <c r="B85" s="21"/>
      <c r="C85" s="21"/>
      <c r="F85" s="18"/>
      <c r="G85" s="18"/>
      <c r="L85" s="18"/>
      <c r="M85" s="18"/>
      <c r="N85" s="18"/>
      <c r="O85" s="3">
        <f t="shared" si="16"/>
        <v>0</v>
      </c>
      <c r="P85" s="13"/>
    </row>
    <row r="86" spans="1:16" ht="24.95" customHeight="1" x14ac:dyDescent="0.25">
      <c r="A86" s="25" t="s">
        <v>85</v>
      </c>
      <c r="B86" s="21"/>
      <c r="C86" s="21"/>
      <c r="F86" s="18"/>
      <c r="G86" s="18"/>
      <c r="K86" s="3"/>
      <c r="O86" s="3">
        <f t="shared" si="16"/>
        <v>0</v>
      </c>
    </row>
    <row r="87" spans="1:16" ht="24.95" customHeight="1" x14ac:dyDescent="0.25">
      <c r="A87" s="16" t="s">
        <v>86</v>
      </c>
      <c r="B87" s="21"/>
      <c r="C87" s="21"/>
      <c r="F87" s="18"/>
      <c r="G87" s="18"/>
      <c r="O87" s="3">
        <f t="shared" si="16"/>
        <v>0</v>
      </c>
    </row>
    <row r="88" spans="1:16" s="57" customFormat="1" ht="24.95" customHeight="1" x14ac:dyDescent="0.25">
      <c r="A88" s="15" t="s">
        <v>87</v>
      </c>
      <c r="B88" s="26">
        <f>+B79+B75+B72+B67+B57+B50+B41+B31+B21+B15</f>
        <v>677340411</v>
      </c>
      <c r="C88" s="26"/>
      <c r="D88" s="26">
        <f>+D79+D75+D67+D57+D50+D41+D31+D21+D15</f>
        <v>48616802.670000002</v>
      </c>
      <c r="E88" s="26">
        <f>+E79+E75+E67+E57+E41+E31+E21+E15</f>
        <v>73704926.670000002</v>
      </c>
      <c r="F88" s="26">
        <f>+F79+F75+F57+F41+F31+F21+F15</f>
        <v>56653611.670000002</v>
      </c>
      <c r="G88" s="26">
        <f>+G79+G75+G57+G41+G31+G21+G15</f>
        <v>53929600.670000002</v>
      </c>
      <c r="H88" s="26"/>
      <c r="I88" s="26">
        <f t="shared" ref="I88:M88" si="17">+I79+I75+I57+I41+I31+I21+I15</f>
        <v>55160255.670000002</v>
      </c>
      <c r="J88" s="26">
        <f t="shared" si="17"/>
        <v>72899642.620000005</v>
      </c>
      <c r="K88" s="26">
        <f t="shared" si="17"/>
        <v>56487026.670000002</v>
      </c>
      <c r="L88" s="26">
        <f t="shared" si="17"/>
        <v>55600872.670000002</v>
      </c>
      <c r="M88" s="26">
        <f t="shared" si="17"/>
        <v>51592527.670000002</v>
      </c>
      <c r="N88" s="26">
        <f>+N79+N75+N57+N41+N31+N21+N15</f>
        <v>58360745.670000002</v>
      </c>
      <c r="O88" s="26">
        <f>+O79+O75+O57+O41+O31+O21+O15</f>
        <v>583006012.6500001</v>
      </c>
    </row>
    <row r="89" spans="1:16" s="19" customFormat="1" ht="4.5" customHeight="1" x14ac:dyDescent="0.25">
      <c r="A89" s="27"/>
      <c r="B89" s="28"/>
      <c r="C89" s="28"/>
      <c r="D89" s="18"/>
      <c r="E89" s="18"/>
      <c r="L89" s="52"/>
      <c r="M89" s="52"/>
      <c r="N89" s="52"/>
    </row>
    <row r="90" spans="1:16" s="31" customFormat="1" ht="18.75" x14ac:dyDescent="0.25">
      <c r="A90" s="38" t="s">
        <v>88</v>
      </c>
      <c r="B90" s="29"/>
      <c r="C90" s="29"/>
      <c r="D90" s="30"/>
      <c r="E90" s="30"/>
      <c r="F90" s="44">
        <f>+F88-56653611.67</f>
        <v>0</v>
      </c>
      <c r="G90" s="30"/>
      <c r="J90" s="44"/>
      <c r="K90" s="44"/>
      <c r="L90" s="54"/>
      <c r="M90" s="54"/>
      <c r="N90" s="54"/>
      <c r="O90" s="44"/>
    </row>
    <row r="91" spans="1:16" s="31" customFormat="1" ht="18.75" x14ac:dyDescent="0.25">
      <c r="A91" s="39" t="s">
        <v>89</v>
      </c>
      <c r="B91" s="29"/>
      <c r="C91" s="29"/>
      <c r="D91" s="30"/>
      <c r="E91" s="30"/>
      <c r="G91" s="44"/>
      <c r="I91" s="44"/>
      <c r="J91" s="44"/>
      <c r="K91" s="44"/>
      <c r="L91" s="54"/>
      <c r="M91" s="54"/>
      <c r="N91" s="54"/>
      <c r="O91" s="44"/>
    </row>
    <row r="92" spans="1:16" s="31" customFormat="1" ht="30" x14ac:dyDescent="0.25">
      <c r="A92" s="40" t="s">
        <v>90</v>
      </c>
      <c r="B92" s="29"/>
      <c r="C92" s="29"/>
      <c r="D92" s="30"/>
      <c r="E92" s="30"/>
      <c r="K92" s="44"/>
      <c r="L92" s="56"/>
      <c r="M92" s="56"/>
      <c r="N92" s="56"/>
      <c r="O92" s="44"/>
    </row>
    <row r="93" spans="1:16" s="31" customFormat="1" ht="18.75" x14ac:dyDescent="0.25">
      <c r="A93" s="39" t="s">
        <v>91</v>
      </c>
      <c r="B93" s="29"/>
      <c r="C93" s="29"/>
      <c r="D93" s="30"/>
      <c r="E93" s="30"/>
      <c r="L93" s="55"/>
      <c r="M93" s="56"/>
      <c r="N93" s="56"/>
    </row>
    <row r="94" spans="1:16" s="31" customFormat="1" ht="18.75" x14ac:dyDescent="0.25">
      <c r="A94" s="39" t="s">
        <v>92</v>
      </c>
      <c r="B94" s="29"/>
      <c r="C94" s="29"/>
      <c r="D94" s="30"/>
      <c r="E94" s="30"/>
      <c r="L94" s="55"/>
      <c r="M94" s="55"/>
      <c r="N94" s="55"/>
    </row>
    <row r="95" spans="1:16" s="31" customFormat="1" ht="18.75" x14ac:dyDescent="0.25">
      <c r="A95" s="41" t="s">
        <v>93</v>
      </c>
      <c r="B95" s="29"/>
      <c r="C95" s="29"/>
      <c r="D95" s="30"/>
      <c r="E95" s="30"/>
      <c r="L95" s="55"/>
      <c r="M95" s="55"/>
      <c r="N95" s="55"/>
    </row>
    <row r="96" spans="1:16" s="19" customFormat="1" ht="15.75" customHeight="1" x14ac:dyDescent="0.25">
      <c r="A96" s="27"/>
      <c r="B96" s="28"/>
      <c r="C96" s="28"/>
      <c r="D96" s="18"/>
      <c r="E96" s="18"/>
      <c r="L96" s="52"/>
      <c r="M96" s="52"/>
      <c r="N96" s="52"/>
    </row>
    <row r="97" spans="1:20" s="19" customFormat="1" ht="15.75" customHeight="1" x14ac:dyDescent="0.25">
      <c r="A97" s="27"/>
      <c r="B97" s="28"/>
      <c r="C97" s="28"/>
      <c r="D97" s="18"/>
      <c r="E97" s="18"/>
      <c r="L97" s="52"/>
      <c r="M97" s="52"/>
      <c r="N97" s="52"/>
    </row>
    <row r="98" spans="1:20" s="19" customFormat="1" ht="15.75" customHeight="1" x14ac:dyDescent="0.25">
      <c r="A98" s="27"/>
      <c r="B98" s="28"/>
      <c r="C98" s="28"/>
      <c r="D98" s="18"/>
      <c r="E98" s="18"/>
      <c r="L98" s="52"/>
      <c r="M98" s="52"/>
      <c r="N98" s="52"/>
    </row>
    <row r="99" spans="1:20" s="19" customFormat="1" ht="15.75" customHeight="1" x14ac:dyDescent="0.25">
      <c r="A99" s="27"/>
      <c r="B99" s="28"/>
      <c r="C99" s="28"/>
      <c r="D99" s="18"/>
      <c r="E99" s="18"/>
      <c r="L99" s="52"/>
      <c r="M99" s="52"/>
      <c r="N99" s="52"/>
    </row>
    <row r="100" spans="1:20" s="19" customFormat="1" ht="15.75" customHeight="1" x14ac:dyDescent="0.25">
      <c r="A100" s="27"/>
      <c r="B100" s="28"/>
      <c r="C100" s="28"/>
      <c r="D100" s="18"/>
      <c r="E100" s="18"/>
      <c r="L100" s="52"/>
      <c r="M100" s="52"/>
      <c r="N100" s="52"/>
    </row>
    <row r="101" spans="1:20" s="19" customFormat="1" ht="15.75" customHeight="1" x14ac:dyDescent="0.25">
      <c r="A101" s="27"/>
      <c r="B101" s="28"/>
      <c r="C101" s="28"/>
      <c r="D101" s="18"/>
      <c r="E101" s="18"/>
      <c r="L101" s="52"/>
      <c r="M101" s="52"/>
      <c r="N101" s="52"/>
    </row>
    <row r="102" spans="1:20" x14ac:dyDescent="0.25">
      <c r="A102" s="63"/>
      <c r="B102"/>
      <c r="C102"/>
      <c r="D102"/>
      <c r="E102"/>
      <c r="L102" s="66"/>
      <c r="M102" s="85"/>
      <c r="N102" s="85"/>
      <c r="O102" s="85"/>
    </row>
    <row r="103" spans="1:20" s="46" customFormat="1" ht="22.5" x14ac:dyDescent="0.3">
      <c r="A103" s="64" t="s">
        <v>94</v>
      </c>
      <c r="B103" s="45"/>
      <c r="C103" s="45"/>
      <c r="D103" s="45" t="s">
        <v>109</v>
      </c>
      <c r="E103" s="45"/>
      <c r="F103" s="45"/>
      <c r="L103" s="59"/>
      <c r="M103" s="65" t="s">
        <v>110</v>
      </c>
      <c r="N103" s="65"/>
      <c r="O103" s="65"/>
      <c r="P103" s="65"/>
      <c r="Q103" s="61"/>
      <c r="R103" s="45"/>
    </row>
    <row r="104" spans="1:20" s="33" customFormat="1" ht="17.25" customHeight="1" x14ac:dyDescent="0.3">
      <c r="A104" s="64" t="s">
        <v>114</v>
      </c>
      <c r="B104" s="32"/>
      <c r="C104" s="32" t="s">
        <v>111</v>
      </c>
      <c r="D104" s="32"/>
      <c r="E104" s="32"/>
      <c r="F104" s="32"/>
      <c r="L104" s="60"/>
      <c r="M104" s="65" t="s">
        <v>112</v>
      </c>
      <c r="N104" s="65"/>
      <c r="O104" s="65"/>
      <c r="P104" s="65"/>
      <c r="Q104" s="62"/>
      <c r="R104" s="32"/>
      <c r="S104" s="32"/>
      <c r="T104" s="32"/>
    </row>
    <row r="105" spans="1:20" x14ac:dyDescent="0.25">
      <c r="B105"/>
      <c r="C105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20" x14ac:dyDescent="0.25">
      <c r="A106" s="74" t="s">
        <v>95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20" ht="22.5" x14ac:dyDescent="0.3">
      <c r="A107" s="73" t="s">
        <v>96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1:20" s="32" customFormat="1" ht="23.25" thickBot="1" x14ac:dyDescent="0.35">
      <c r="A108" s="73" t="s">
        <v>97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1:20" s="3" customFormat="1" ht="15.75" thickBot="1" x14ac:dyDescent="0.3">
      <c r="A109" s="34" t="s">
        <v>98</v>
      </c>
      <c r="E109" s="18"/>
      <c r="F109"/>
      <c r="G109"/>
      <c r="H109"/>
      <c r="I109"/>
      <c r="J109"/>
      <c r="K109"/>
      <c r="L109" s="52"/>
      <c r="M109" s="47"/>
      <c r="N109" s="47"/>
      <c r="O109"/>
    </row>
    <row r="110" spans="1:20" s="3" customFormat="1" ht="30.75" thickBot="1" x14ac:dyDescent="0.3">
      <c r="A110" s="35" t="s">
        <v>99</v>
      </c>
      <c r="E110" s="18"/>
      <c r="F110"/>
      <c r="G110"/>
      <c r="H110"/>
      <c r="I110"/>
      <c r="J110"/>
      <c r="K110"/>
      <c r="L110" s="52"/>
      <c r="M110" s="47"/>
      <c r="N110" s="47"/>
      <c r="O110"/>
    </row>
    <row r="111" spans="1:20" s="3" customFormat="1" ht="60.75" thickBot="1" x14ac:dyDescent="0.3">
      <c r="A111" s="36" t="s">
        <v>100</v>
      </c>
      <c r="E111" s="18"/>
      <c r="F111"/>
      <c r="G111"/>
      <c r="H111"/>
      <c r="I111"/>
      <c r="J111"/>
      <c r="K111"/>
      <c r="L111" s="52"/>
      <c r="M111" s="47"/>
      <c r="N111" s="47"/>
      <c r="O111"/>
    </row>
  </sheetData>
  <autoFilter ref="D13:O13" xr:uid="{D2BFB74B-ED55-4534-B8A7-AF406F3DF790}"/>
  <mergeCells count="16">
    <mergeCell ref="A108:O108"/>
    <mergeCell ref="D105:O105"/>
    <mergeCell ref="A106:O106"/>
    <mergeCell ref="A107:O107"/>
    <mergeCell ref="A9:O9"/>
    <mergeCell ref="A10:O10"/>
    <mergeCell ref="A12:A13"/>
    <mergeCell ref="B12:B13"/>
    <mergeCell ref="C12:C13"/>
    <mergeCell ref="D12:O12"/>
    <mergeCell ref="M102:O102"/>
    <mergeCell ref="A4:O4"/>
    <mergeCell ref="A5:O5"/>
    <mergeCell ref="A6:O6"/>
    <mergeCell ref="A7:O7"/>
    <mergeCell ref="A8:O8"/>
  </mergeCells>
  <phoneticPr fontId="15" type="noConversion"/>
  <pageMargins left="0" right="3.937007874015748E-2" top="0" bottom="0" header="0.39370078740157483" footer="0.31496062992125984"/>
  <pageSetup scale="38" fitToHeight="3" orientation="landscape" r:id="rId1"/>
  <headerFooter>
    <oddFooter>&amp;R&amp;P</oddFooter>
  </headerFooter>
  <rowBreaks count="1" manualBreakCount="1">
    <brk id="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gasto Enero-octubre</vt:lpstr>
      <vt:lpstr>'Ejecucion gasto Enero-octubre'!Área_de_impresión</vt:lpstr>
      <vt:lpstr>'Ejecucion gasto Enero-octubre'!Títulos_a_imprimir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2022-11-25T18:45:47Z</cp:lastPrinted>
  <dcterms:created xsi:type="dcterms:W3CDTF">2022-02-17T14:35:55Z</dcterms:created>
  <dcterms:modified xsi:type="dcterms:W3CDTF">2022-11-28T14:34:44Z</dcterms:modified>
</cp:coreProperties>
</file>