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elistineo\AppData\Roaming\PFU\ScanSnap Home\ScanSnap Home\"/>
    </mc:Choice>
  </mc:AlternateContent>
  <xr:revisionPtr revIDLastSave="0" documentId="8_{54591220-8719-42B7-A336-022D17B1D5B4}" xr6:coauthVersionLast="47" xr6:coauthVersionMax="47" xr10:uidLastSave="{00000000-0000-0000-0000-000000000000}"/>
  <bookViews>
    <workbookView xWindow="-120" yWindow="-120" windowWidth="29040" windowHeight="15840" xr2:uid="{784E5D24-0E0A-4A1C-AEDB-8C414D77F257}"/>
  </bookViews>
  <sheets>
    <sheet name="P3 Ejecució (3)" sheetId="6" r:id="rId1"/>
    <sheet name="Hoja1" sheetId="7" r:id="rId2"/>
  </sheets>
  <definedNames>
    <definedName name="_xlnm.Print_Area" localSheetId="0">'P3 Ejecució (3)'!$A$1:$Q$106</definedName>
    <definedName name="_xlnm.Print_Titles" localSheetId="0">'P3 Ejecució (3)'!$1:$9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27" i="6" l="1"/>
  <c r="P11" i="6"/>
  <c r="P17" i="6"/>
  <c r="P77" i="6"/>
  <c r="P78" i="6"/>
  <c r="P76" i="6"/>
  <c r="P81" i="6"/>
  <c r="P64" i="6"/>
  <c r="P54" i="6"/>
  <c r="P37" i="6"/>
  <c r="P86" i="6" l="1"/>
  <c r="O37" i="6"/>
  <c r="N72" i="6"/>
  <c r="O72" i="6"/>
  <c r="O27" i="6"/>
  <c r="O81" i="6"/>
  <c r="O64" i="6"/>
  <c r="O54" i="6"/>
  <c r="O17" i="6"/>
  <c r="O11" i="6"/>
  <c r="O76" i="6" l="1"/>
  <c r="O86" i="6" s="1"/>
  <c r="L78" i="6" l="1"/>
  <c r="J78" i="6"/>
  <c r="I78" i="6"/>
  <c r="G78" i="6"/>
  <c r="L81" i="6"/>
  <c r="J81" i="6"/>
  <c r="I81" i="6"/>
  <c r="G81" i="6"/>
  <c r="E81" i="6"/>
  <c r="C76" i="6"/>
  <c r="C72" i="6"/>
  <c r="C64" i="6"/>
  <c r="C54" i="6"/>
  <c r="C46" i="6"/>
  <c r="C37" i="6"/>
  <c r="C27" i="6"/>
  <c r="C17" i="6"/>
  <c r="C11" i="6"/>
  <c r="Q79" i="6"/>
  <c r="C86" i="6" l="1"/>
  <c r="Q81" i="6"/>
  <c r="L77" i="6"/>
  <c r="I77" i="6"/>
  <c r="J77" i="6"/>
  <c r="G77" i="6"/>
  <c r="Q78" i="6"/>
  <c r="E77" i="6"/>
  <c r="Q85" i="6"/>
  <c r="Q84" i="6"/>
  <c r="Q83" i="6"/>
  <c r="Q82" i="6"/>
  <c r="Q80" i="6"/>
  <c r="K77" i="6"/>
  <c r="H77" i="6"/>
  <c r="F77" i="6"/>
  <c r="Q75" i="6"/>
  <c r="Q74" i="6"/>
  <c r="Q73" i="6"/>
  <c r="M72" i="6"/>
  <c r="L72" i="6"/>
  <c r="K72" i="6"/>
  <c r="J72" i="6"/>
  <c r="I72" i="6"/>
  <c r="H72" i="6"/>
  <c r="G72" i="6"/>
  <c r="F72" i="6"/>
  <c r="E72" i="6"/>
  <c r="Q71" i="6"/>
  <c r="Q70" i="6"/>
  <c r="Q69" i="6"/>
  <c r="E69" i="6"/>
  <c r="Q68" i="6"/>
  <c r="Q67" i="6"/>
  <c r="Q66" i="6"/>
  <c r="Q65" i="6"/>
  <c r="N64" i="6"/>
  <c r="M64" i="6"/>
  <c r="L64" i="6"/>
  <c r="K64" i="6"/>
  <c r="J64" i="6"/>
  <c r="I64" i="6"/>
  <c r="H64" i="6"/>
  <c r="G64" i="6"/>
  <c r="F64" i="6"/>
  <c r="E64" i="6"/>
  <c r="Q63" i="6"/>
  <c r="Q62" i="6"/>
  <c r="Q61" i="6"/>
  <c r="Q60" i="6"/>
  <c r="Q59" i="6"/>
  <c r="Q58" i="6"/>
  <c r="Q57" i="6"/>
  <c r="Q56" i="6"/>
  <c r="Q55" i="6"/>
  <c r="N54" i="6"/>
  <c r="M54" i="6"/>
  <c r="L54" i="6"/>
  <c r="K54" i="6"/>
  <c r="J54" i="6"/>
  <c r="I54" i="6"/>
  <c r="H54" i="6"/>
  <c r="G54" i="6"/>
  <c r="F54" i="6"/>
  <c r="E54" i="6"/>
  <c r="Q53" i="6"/>
  <c r="Q52" i="6"/>
  <c r="Q50" i="6"/>
  <c r="Q49" i="6"/>
  <c r="Q48" i="6"/>
  <c r="Q47" i="6"/>
  <c r="K46" i="6"/>
  <c r="J46" i="6"/>
  <c r="I46" i="6"/>
  <c r="H46" i="6"/>
  <c r="G46" i="6"/>
  <c r="F46" i="6"/>
  <c r="E46" i="6"/>
  <c r="Q45" i="6"/>
  <c r="Q44" i="6"/>
  <c r="Q43" i="6"/>
  <c r="Q42" i="6"/>
  <c r="Q41" i="6"/>
  <c r="Q40" i="6"/>
  <c r="Q39" i="6"/>
  <c r="Q38" i="6"/>
  <c r="N37" i="6"/>
  <c r="M37" i="6"/>
  <c r="L37" i="6"/>
  <c r="K37" i="6"/>
  <c r="J37" i="6"/>
  <c r="I37" i="6"/>
  <c r="H37" i="6"/>
  <c r="G37" i="6"/>
  <c r="F37" i="6"/>
  <c r="E37" i="6"/>
  <c r="Q36" i="6"/>
  <c r="Q35" i="6"/>
  <c r="Q34" i="6"/>
  <c r="Q33" i="6"/>
  <c r="Q32" i="6"/>
  <c r="Q31" i="6"/>
  <c r="Q30" i="6"/>
  <c r="Q29" i="6"/>
  <c r="Q28" i="6"/>
  <c r="N27" i="6"/>
  <c r="M27" i="6"/>
  <c r="L27" i="6"/>
  <c r="K27" i="6"/>
  <c r="J27" i="6"/>
  <c r="I27" i="6"/>
  <c r="H27" i="6"/>
  <c r="G27" i="6"/>
  <c r="F27" i="6"/>
  <c r="E27" i="6"/>
  <c r="Q26" i="6"/>
  <c r="Q25" i="6"/>
  <c r="Q24" i="6"/>
  <c r="Q23" i="6"/>
  <c r="Q22" i="6"/>
  <c r="Q21" i="6"/>
  <c r="Q20" i="6"/>
  <c r="Q19" i="6"/>
  <c r="Q18" i="6"/>
  <c r="N17" i="6"/>
  <c r="M17" i="6"/>
  <c r="L17" i="6"/>
  <c r="K17" i="6"/>
  <c r="J17" i="6"/>
  <c r="I17" i="6"/>
  <c r="H17" i="6"/>
  <c r="G17" i="6"/>
  <c r="F17" i="6"/>
  <c r="E17" i="6"/>
  <c r="Q16" i="6"/>
  <c r="Q15" i="6"/>
  <c r="Q14" i="6"/>
  <c r="Q13" i="6"/>
  <c r="Q12" i="6"/>
  <c r="N11" i="6"/>
  <c r="M11" i="6"/>
  <c r="L11" i="6"/>
  <c r="K11" i="6"/>
  <c r="J11" i="6"/>
  <c r="I11" i="6"/>
  <c r="H11" i="6"/>
  <c r="G11" i="6"/>
  <c r="F11" i="6"/>
  <c r="E11" i="6"/>
  <c r="Q77" i="6" l="1"/>
  <c r="Q37" i="6"/>
  <c r="N76" i="6"/>
  <c r="N86" i="6" s="1"/>
  <c r="G76" i="6"/>
  <c r="G86" i="6" s="1"/>
  <c r="H86" i="6"/>
  <c r="Q27" i="6"/>
  <c r="Q72" i="6"/>
  <c r="J76" i="6"/>
  <c r="J86" i="6" s="1"/>
  <c r="Q46" i="6"/>
  <c r="I76" i="6"/>
  <c r="I86" i="6" s="1"/>
  <c r="M76" i="6"/>
  <c r="M86" i="6" s="1"/>
  <c r="K76" i="6"/>
  <c r="K86" i="6" s="1"/>
  <c r="F86" i="6"/>
  <c r="Q11" i="6"/>
  <c r="H76" i="6"/>
  <c r="L76" i="6"/>
  <c r="L86" i="6" s="1"/>
  <c r="Q54" i="6"/>
  <c r="Q17" i="6"/>
  <c r="Q64" i="6"/>
  <c r="E76" i="6"/>
  <c r="E86" i="6" s="1"/>
  <c r="F76" i="6"/>
  <c r="Q76" i="6" l="1"/>
  <c r="Q86" i="6" s="1"/>
</calcChain>
</file>

<file path=xl/sharedStrings.xml><?xml version="1.0" encoding="utf-8"?>
<sst xmlns="http://schemas.openxmlformats.org/spreadsheetml/2006/main" count="118" uniqueCount="118">
  <si>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</si>
  <si>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</si>
  <si>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</si>
  <si>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</si>
  <si>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</si>
  <si>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</si>
  <si>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</si>
  <si>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</si>
  <si>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</si>
  <si>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</si>
  <si>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</si>
  <si>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</si>
  <si>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</si>
  <si>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</si>
  <si>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</si>
  <si>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</si>
  <si>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</si>
  <si>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</si>
  <si>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</si>
  <si>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</si>
  <si>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</si>
  <si>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</si>
  <si>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</si>
  <si>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</si>
  <si>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</si>
  <si>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2.4.6 - SUBVENCIONES</t>
  </si>
  <si>
    <t>2.4.7 - TRANSFERENCIAS CORRIENTES AL SECTOR EXTERNO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</si>
  <si>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</si>
  <si>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</si>
  <si>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</si>
  <si>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</si>
  <si>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</si>
  <si>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</si>
  <si>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2.6 - BIENES MUEBLES, INMUEBLES E INTANGIBLES</t>
  </si>
  <si>
    <t>2.6.1 - MOBILIARIO Y EQUIPO</t>
  </si>
  <si>
    <t>2.6.3 - EQUIPO E INSTRUMENTAL, CIENTÍFICO Y LABORATORIO</t>
  </si>
  <si>
    <t>2.6.5 - MAQUINARIA, OTROS EQUIPOS Y HERRAMIENTAS</t>
  </si>
  <si>
    <t>2.6.6 - EQUIPOS DE DEFENSA Y SEGURIDAD</t>
  </si>
  <si>
    <t>2.6.8 - BIENES INTANGIBLES</t>
  </si>
  <si>
    <t>2.7 - OBRAS</t>
  </si>
  <si>
    <t>2.7.1 - OBRAS EN EDIFICACIONES</t>
  </si>
  <si>
    <t>2.7.2 - INFRAESTRUCTURA</t>
  </si>
  <si>
    <t>2.7.3 - CONSTRUCCIONES EN BIENES CONCESIONADOS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</si>
  <si>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</si>
  <si>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</si>
  <si>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</si>
  <si>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</si>
  <si>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</si>
  <si>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</si>
  <si>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</si>
  <si>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</si>
  <si>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</si>
  <si>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</si>
  <si>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</si>
  <si>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</si>
  <si>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</si>
  <si>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</si>
  <si>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</si>
  <si>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</si>
  <si>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</si>
  <si>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</si>
  <si>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</si>
  <si>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</si>
  <si>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</si>
  <si>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</si>
  <si>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</si>
  <si>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</si>
  <si>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</si>
  <si>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</si>
  <si>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</si>
  <si>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</si>
  <si>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</si>
  <si>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</si>
  <si>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CORPORACIÓN DE ACUEDUCTOS Y ALCANTARILLADOS DE PUERTO PLATA </t>
  </si>
  <si>
    <t>CORAAPPLATA</t>
  </si>
  <si>
    <t>Año 2021</t>
  </si>
  <si>
    <t>Yudelka Altagracia Almonte Canó</t>
  </si>
  <si>
    <t>2.6.2 - MOBILIARIO Y EQUIPO  EDUCACIONAL Y RECREATIVO</t>
  </si>
  <si>
    <t>2.6.7 - ACTIVOS BIOLÓGICOS CULTIVABLES</t>
  </si>
  <si>
    <t>TOTAL  GASTOS Y APLICACIONES FINANCIERAS</t>
  </si>
  <si>
    <t>NOTAS:</t>
  </si>
  <si>
    <t>1. GASTO DEVENGADO</t>
  </si>
  <si>
    <t>3. Se presenta la clasificacion objetal del gasto al nivel de cuenta.</t>
  </si>
  <si>
    <t>5. Fecha de registro: el dia 10 del mes siguiente al mes analizado</t>
  </si>
  <si>
    <t>4. Fecha de imputación: último día del mes analizado</t>
  </si>
  <si>
    <t>2. Se presenta el gasto por mes;  cada mes se debe actualizar el gasto devengado de los meses anteriores.</t>
  </si>
  <si>
    <t>2.2.7 - SERVICIOS DE CONSERVACIÓN, REPARACIONES MENORES E
 INSTALACIONES TEMPORALES</t>
  </si>
  <si>
    <t>2.2.8 - OTROS SERVICIOS NO INCLUIDOS EN CONCEPTOS
 ANTERIORES</t>
  </si>
  <si>
    <t>2.3.8 - GASTOS QUE SE ASIGNARÁN DURANTE EL EJERCICIO
 (ART. 32 Y 33 LEY 423-06)</t>
  </si>
  <si>
    <t>2.4.5 - TRANSFERENCIAS CORRIENTES A INSTITUCIONES 
PÚBLICAS FINANCIERAS</t>
  </si>
  <si>
    <t>2.4.4 - TRANSFERENCIAS CORRIENTES A EMPRESAS PÚBLICAS
 NO FINANCIERAS</t>
  </si>
  <si>
    <t>2.4.3 - TRANSFERENCIAS CORRIENTES A GOBIERNOS 
GENERALES LOCALES</t>
  </si>
  <si>
    <t>2.4.2 - TRANSFERENCIAS CORRIENTES AL  GOBIERNO 
GENERAL NACIONAL</t>
  </si>
  <si>
    <t>2.4.9 - TRANSFERENCIAS CORRIENTES A
 OTRAS INSTITUCIONES PÚBLICAS</t>
  </si>
  <si>
    <t>2.5.5-TRANSFERENCIAS DE CAPITAL  A INSTITUCIONES 
PÚBLICAS NO FINANCIERAS</t>
  </si>
  <si>
    <t>2.5.9 - TRANSFERENCIAS DE CAPITAL A OTRAS
 INSTITUCIONES PÚBLICAS</t>
  </si>
  <si>
    <t>2.6.4 - VEHÍCULOS Y EQUIPO DE TRANSPORTE,
 TRACCIÓN Y ELEVACIÓN</t>
  </si>
  <si>
    <t>2.6.9 - EDIFICIOS, ESTRUCTURAS, TIERRAS, TERRENOS Y 
OBJETOS DE VALOR</t>
  </si>
  <si>
    <t>2.7.4 - GASTOS QUE SE ASIGNARÁN DURANTE EL EJERCICIO 
PARA INVERSIÓN (ART. 32 Y 33 LEY 423-06)</t>
  </si>
  <si>
    <t>Total Gastos</t>
  </si>
  <si>
    <t xml:space="preserve">DIRECCIÓN DE PLANIFICACIÓN </t>
  </si>
  <si>
    <t>EJECUCIÓN DE GASTO Y APLICACIONES FINANCIERAS</t>
  </si>
  <si>
    <t xml:space="preserve">    2 - GASTOS</t>
  </si>
  <si>
    <t xml:space="preserve"> DETALLE                                                                              </t>
  </si>
  <si>
    <t>Maximo Antonio Herrera Salvador</t>
  </si>
  <si>
    <t>Director Adminisntrativo y Financiero</t>
  </si>
  <si>
    <t>Oliver Nazario Brugal</t>
  </si>
  <si>
    <t>Director General</t>
  </si>
  <si>
    <t>________________________________________________________</t>
  </si>
  <si>
    <t>Presupuesto
Aprobado</t>
  </si>
  <si>
    <t>Presupuesto
Modifiacado</t>
  </si>
  <si>
    <t>Gasto Devengado</t>
  </si>
  <si>
    <t>MINISTERIO DE SALUD PÚBLICA</t>
  </si>
  <si>
    <t>_____________________________________________________________________</t>
  </si>
  <si>
    <r>
      <t xml:space="preserve">Encargada División: </t>
    </r>
    <r>
      <rPr>
        <b/>
        <sz val="14"/>
        <color theme="1"/>
        <rFont val="Times New Roman"/>
        <family val="1"/>
      </rPr>
      <t>Presupuesto</t>
    </r>
  </si>
  <si>
    <r>
      <rPr>
        <b/>
        <sz val="14"/>
        <color theme="1"/>
        <rFont val="Calibri"/>
        <family val="2"/>
        <scheme val="minor"/>
      </rPr>
      <t>Presupuesto aprobado:</t>
    </r>
    <r>
      <rPr>
        <sz val="14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</si>
  <si>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4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</si>
  <si>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4"/>
        <color theme="1"/>
        <rFont val="Calibri"/>
        <family val="2"/>
        <scheme val="minor"/>
      </rPr>
      <t>Total devengado:</t>
    </r>
    <r>
      <rPr>
        <sz val="14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</si>
</sst>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_(* #,##0.0_);_(* \(#,##0.0\);_(* &quot;-&quot;??_);_(@_)"/>
    <numFmt numFmtId="166" formatCode="_(* #,##0.0_);_(* \(#,##0.0\);_(* &quot;-&quot;?_);_(@_)"/>
  </numFmts>
  <fonts count="4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Times New Roman"/>
      <family val="1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8"/>
      <color theme="1"/>
      <name val="Times New Roman"/>
      <family val="1"/>
    </font>
    <font>
      <b/>
      <sz val="20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8"/>
      <color theme="1"/>
      <name val="Times New Roman"/>
      <family val="1"/>
    </font>
    <font>
      <b/>
      <sz val="24"/>
      <color theme="1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sz val="11"/>
      <name val="Calibri"/>
      <family val="2"/>
      <scheme val="minor"/>
    </font>
    <font>
      <b/>
      <sz val="14"/>
      <name val="Times New Roman"/>
      <family val="1"/>
    </font>
    <font>
      <sz val="22"/>
      <color theme="1"/>
      <name val="Times New Roman"/>
      <family val="1"/>
    </font>
    <font>
      <sz val="20"/>
      <color theme="1"/>
      <name val="Times New Roman"/>
      <family val="1"/>
    </font>
    <font>
      <b/>
      <sz val="1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6"/>
      <color theme="1"/>
      <name val="Times New Roman"/>
      <family val="1"/>
    </font>
    <font>
      <sz val="16"/>
      <name val="Times New Roman"/>
      <family val="1"/>
    </font>
    <font>
      <sz val="16"/>
      <color rgb="FFE0E6ED"/>
      <name val="Times New Roman"/>
      <family val="1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2"/>
      <color theme="1"/>
      <name val="Times New Roman"/>
      <family val="1"/>
    </font>
    <font>
      <b/>
      <sz val="16"/>
      <color rgb="FF000000"/>
      <name val="Times New Roman"/>
      <family val="1"/>
    </font>
    <font>
      <sz val="17"/>
      <color theme="1"/>
      <name val="Times New Roman"/>
      <family val="1"/>
    </font>
    <font>
      <b/>
      <sz val="17"/>
      <color theme="1"/>
      <name val="Times New Roman"/>
      <family val="1"/>
    </font>
    <font>
      <b/>
      <sz val="17"/>
      <name val="Times New Roman"/>
      <family val="1"/>
    </font>
    <font>
      <b/>
      <sz val="17"/>
      <name val="Calibri"/>
      <family val="2"/>
      <scheme val="minor"/>
    </font>
    <font>
      <sz val="17"/>
      <color theme="1"/>
      <name val="Calibri"/>
      <family val="2"/>
      <scheme val="minor"/>
    </font>
    <font>
      <b/>
      <sz val="17"/>
      <color rgb="FFE0E6ED"/>
      <name val="Times New Roman"/>
      <family val="1"/>
    </font>
    <font>
      <b/>
      <sz val="20"/>
      <name val="Times New Roman"/>
      <family val="1"/>
    </font>
    <font>
      <sz val="18"/>
      <name val="Calibri"/>
      <family val="2"/>
      <scheme val="minor"/>
    </font>
    <font>
      <b/>
      <sz val="10"/>
      <name val="Calibri Light"/>
      <family val="2"/>
      <scheme val="maj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 tint="-4.9989318521683403E-2"/>
        <bgColor theme="4" tint="0.79998168889431442"/>
      </patternFill>
    </fill>
    <fill>
      <patternFill patternType="solid">
        <fgColor theme="4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 style="thin">
        <color indexed="64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/>
      <top/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/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71">
    <xf numFmtId="0" fontId="0" fillId="0" borderId="0" xfId="0"/>
    <xf numFmtId="0" fontId="0" fillId="2" borderId="0" xfId="0" applyFill="1"/>
    <xf numFmtId="0" fontId="2" fillId="0" borderId="0" xfId="0" applyFont="1"/>
    <xf numFmtId="164" fontId="0" fillId="0" borderId="0" xfId="1" applyFont="1"/>
    <xf numFmtId="0" fontId="0" fillId="0" borderId="0" xfId="0" applyAlignment="1">
      <alignment vertical="center"/>
    </xf>
    <xf numFmtId="0" fontId="0" fillId="0" borderId="0" xfId="0" applyAlignment="1"/>
    <xf numFmtId="0" fontId="8" fillId="0" borderId="0" xfId="0" applyFont="1" applyAlignment="1"/>
    <xf numFmtId="0" fontId="2" fillId="2" borderId="0" xfId="0" applyFont="1" applyFill="1"/>
    <xf numFmtId="164" fontId="0" fillId="2" borderId="0" xfId="0" applyNumberFormat="1" applyFill="1"/>
    <xf numFmtId="0" fontId="0" fillId="2" borderId="0" xfId="0" applyFill="1" applyAlignment="1">
      <alignment vertical="center"/>
    </xf>
    <xf numFmtId="0" fontId="8" fillId="0" borderId="0" xfId="0" applyFont="1"/>
    <xf numFmtId="0" fontId="7" fillId="0" borderId="0" xfId="0" applyFont="1"/>
    <xf numFmtId="0" fontId="2" fillId="2" borderId="0" xfId="0" applyFont="1" applyFill="1" applyAlignment="1">
      <alignment vertical="top"/>
    </xf>
    <xf numFmtId="0" fontId="6" fillId="2" borderId="0" xfId="0" applyFont="1" applyFill="1" applyAlignment="1">
      <alignment vertical="center"/>
    </xf>
    <xf numFmtId="0" fontId="3" fillId="2" borderId="0" xfId="0" applyFont="1" applyFill="1"/>
    <xf numFmtId="0" fontId="2" fillId="0" borderId="0" xfId="0" applyFont="1" applyAlignment="1">
      <alignment horizontal="center"/>
    </xf>
    <xf numFmtId="0" fontId="11" fillId="2" borderId="0" xfId="0" applyFont="1" applyFill="1"/>
    <xf numFmtId="0" fontId="16" fillId="2" borderId="0" xfId="0" applyFont="1" applyFill="1"/>
    <xf numFmtId="0" fontId="9" fillId="0" borderId="0" xfId="0" applyFont="1" applyAlignment="1"/>
    <xf numFmtId="0" fontId="21" fillId="0" borderId="0" xfId="0" applyFont="1" applyBorder="1" applyAlignment="1"/>
    <xf numFmtId="164" fontId="18" fillId="0" borderId="0" xfId="1" applyFont="1"/>
    <xf numFmtId="0" fontId="22" fillId="0" borderId="0" xfId="0" applyFont="1" applyAlignment="1">
      <alignment horizontal="center"/>
    </xf>
    <xf numFmtId="0" fontId="14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64" fontId="0" fillId="0" borderId="0" xfId="1" applyFont="1" applyAlignment="1"/>
    <xf numFmtId="0" fontId="11" fillId="0" borderId="0" xfId="0" applyFont="1" applyAlignment="1"/>
    <xf numFmtId="0" fontId="20" fillId="0" borderId="0" xfId="0" applyFont="1" applyAlignment="1">
      <alignment vertical="center"/>
    </xf>
    <xf numFmtId="0" fontId="2" fillId="0" borderId="0" xfId="0" applyFont="1" applyAlignment="1"/>
    <xf numFmtId="0" fontId="7" fillId="2" borderId="0" xfId="0" applyFont="1" applyFill="1" applyBorder="1" applyAlignment="1">
      <alignment vertical="center"/>
    </xf>
    <xf numFmtId="0" fontId="22" fillId="0" borderId="0" xfId="0" applyFont="1" applyAlignment="1"/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2" borderId="0" xfId="0" applyFont="1" applyFill="1"/>
    <xf numFmtId="0" fontId="5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164" fontId="3" fillId="2" borderId="0" xfId="0" applyNumberFormat="1" applyFont="1" applyFill="1"/>
    <xf numFmtId="164" fontId="6" fillId="2" borderId="0" xfId="1" applyFont="1" applyFill="1"/>
    <xf numFmtId="0" fontId="18" fillId="2" borderId="0" xfId="0" applyFont="1" applyFill="1"/>
    <xf numFmtId="0" fontId="17" fillId="2" borderId="0" xfId="0" applyFont="1" applyFill="1" applyAlignment="1">
      <alignment horizontal="left" indent="2"/>
    </xf>
    <xf numFmtId="0" fontId="17" fillId="2" borderId="0" xfId="0" applyFont="1" applyFill="1" applyBorder="1" applyAlignment="1">
      <alignment horizontal="left" indent="2"/>
    </xf>
    <xf numFmtId="0" fontId="17" fillId="2" borderId="0" xfId="0" applyFont="1" applyFill="1" applyAlignment="1">
      <alignment horizontal="left" wrapText="1" indent="2"/>
    </xf>
    <xf numFmtId="0" fontId="8" fillId="3" borderId="0" xfId="0" applyFont="1" applyFill="1" applyAlignment="1">
      <alignment horizontal="left" indent="1"/>
    </xf>
    <xf numFmtId="164" fontId="23" fillId="2" borderId="0" xfId="1" applyFont="1" applyFill="1" applyAlignment="1">
      <alignment horizontal="left" vertical="center"/>
    </xf>
    <xf numFmtId="0" fontId="19" fillId="3" borderId="0" xfId="0" applyFont="1" applyFill="1" applyAlignment="1">
      <alignment horizontal="left" vertical="top"/>
    </xf>
    <xf numFmtId="0" fontId="19" fillId="3" borderId="0" xfId="0" applyFont="1" applyFill="1" applyAlignment="1">
      <alignment horizontal="left" vertical="center"/>
    </xf>
    <xf numFmtId="164" fontId="19" fillId="4" borderId="6" xfId="1" applyFont="1" applyFill="1" applyBorder="1" applyAlignment="1">
      <alignment horizontal="left" vertical="center"/>
    </xf>
    <xf numFmtId="165" fontId="25" fillId="2" borderId="0" xfId="0" applyNumberFormat="1" applyFont="1" applyFill="1" applyBorder="1" applyAlignment="1">
      <alignment vertical="center"/>
    </xf>
    <xf numFmtId="0" fontId="25" fillId="2" borderId="0" xfId="0" applyFont="1" applyFill="1" applyAlignment="1">
      <alignment horizontal="left" indent="2"/>
    </xf>
    <xf numFmtId="164" fontId="25" fillId="2" borderId="0" xfId="1" applyFont="1" applyFill="1" applyBorder="1" applyAlignment="1">
      <alignment horizontal="center" vertical="center"/>
    </xf>
    <xf numFmtId="165" fontId="26" fillId="2" borderId="0" xfId="0" applyNumberFormat="1" applyFont="1" applyFill="1" applyBorder="1" applyAlignment="1">
      <alignment vertical="center"/>
    </xf>
    <xf numFmtId="0" fontId="26" fillId="2" borderId="0" xfId="0" applyFont="1" applyFill="1" applyBorder="1" applyAlignment="1">
      <alignment horizontal="left" indent="2"/>
    </xf>
    <xf numFmtId="0" fontId="25" fillId="2" borderId="0" xfId="0" applyFont="1" applyFill="1" applyBorder="1" applyAlignment="1">
      <alignment horizontal="left" indent="2"/>
    </xf>
    <xf numFmtId="164" fontId="25" fillId="2" borderId="0" xfId="1" applyFont="1" applyFill="1" applyBorder="1" applyAlignment="1">
      <alignment horizontal="center" vertical="top"/>
    </xf>
    <xf numFmtId="0" fontId="25" fillId="2" borderId="0" xfId="0" applyFont="1" applyFill="1" applyAlignment="1">
      <alignment horizontal="left" wrapText="1" indent="2"/>
    </xf>
    <xf numFmtId="0" fontId="24" fillId="6" borderId="0" xfId="0" applyFont="1" applyFill="1" applyBorder="1" applyAlignment="1">
      <alignment horizontal="left" vertical="center"/>
    </xf>
    <xf numFmtId="164" fontId="4" fillId="2" borderId="0" xfId="1" applyFont="1" applyFill="1" applyBorder="1" applyAlignment="1">
      <alignment horizontal="center" vertical="center"/>
    </xf>
    <xf numFmtId="166" fontId="24" fillId="6" borderId="0" xfId="0" applyNumberFormat="1" applyFont="1" applyFill="1" applyBorder="1" applyAlignment="1">
      <alignment horizontal="left" vertical="top"/>
    </xf>
    <xf numFmtId="164" fontId="24" fillId="3" borderId="0" xfId="1" applyFont="1" applyFill="1" applyBorder="1" applyAlignment="1">
      <alignment horizontal="center" vertical="center"/>
    </xf>
    <xf numFmtId="164" fontId="24" fillId="3" borderId="0" xfId="1" applyFont="1" applyFill="1" applyBorder="1" applyAlignment="1">
      <alignment vertical="center"/>
    </xf>
    <xf numFmtId="165" fontId="25" fillId="0" borderId="0" xfId="0" applyNumberFormat="1" applyFont="1" applyBorder="1" applyAlignment="1">
      <alignment vertical="center"/>
    </xf>
    <xf numFmtId="164" fontId="24" fillId="4" borderId="6" xfId="1" applyFont="1" applyFill="1" applyBorder="1" applyAlignment="1">
      <alignment horizontal="left" vertical="center"/>
    </xf>
    <xf numFmtId="165" fontId="4" fillId="2" borderId="0" xfId="0" applyNumberFormat="1" applyFont="1" applyFill="1" applyBorder="1" applyAlignment="1">
      <alignment vertical="center"/>
    </xf>
    <xf numFmtId="0" fontId="24" fillId="5" borderId="0" xfId="0" applyFont="1" applyFill="1" applyBorder="1" applyAlignment="1">
      <alignment horizontal="left" vertical="top"/>
    </xf>
    <xf numFmtId="164" fontId="24" fillId="2" borderId="0" xfId="1" applyFont="1" applyFill="1" applyBorder="1" applyAlignment="1">
      <alignment horizontal="center" vertical="top"/>
    </xf>
    <xf numFmtId="164" fontId="24" fillId="2" borderId="0" xfId="1" applyFont="1" applyFill="1" applyBorder="1" applyAlignment="1">
      <alignment vertical="top"/>
    </xf>
    <xf numFmtId="165" fontId="4" fillId="3" borderId="0" xfId="0" applyNumberFormat="1" applyFont="1" applyFill="1" applyBorder="1" applyAlignment="1">
      <alignment vertical="center"/>
    </xf>
    <xf numFmtId="0" fontId="4" fillId="3" borderId="0" xfId="0" applyFont="1" applyFill="1" applyAlignment="1">
      <alignment horizontal="left" indent="1"/>
    </xf>
    <xf numFmtId="164" fontId="4" fillId="3" borderId="0" xfId="1" applyFont="1" applyFill="1" applyBorder="1" applyAlignment="1">
      <alignment horizontal="center" vertical="center"/>
    </xf>
    <xf numFmtId="164" fontId="4" fillId="3" borderId="0" xfId="1" applyFont="1" applyFill="1" applyBorder="1" applyAlignment="1"/>
    <xf numFmtId="164" fontId="26" fillId="2" borderId="0" xfId="1" applyFont="1" applyFill="1" applyAlignment="1">
      <alignment horizontal="left" vertical="center"/>
    </xf>
    <xf numFmtId="165" fontId="4" fillId="0" borderId="0" xfId="0" applyNumberFormat="1" applyFont="1" applyBorder="1" applyAlignment="1">
      <alignment vertical="center"/>
    </xf>
    <xf numFmtId="164" fontId="25" fillId="2" borderId="0" xfId="1" applyFont="1" applyFill="1" applyBorder="1" applyAlignment="1"/>
    <xf numFmtId="0" fontId="24" fillId="3" borderId="0" xfId="0" applyFont="1" applyFill="1" applyAlignment="1">
      <alignment horizontal="left" vertical="top"/>
    </xf>
    <xf numFmtId="164" fontId="4" fillId="2" borderId="0" xfId="1" applyFont="1" applyFill="1" applyBorder="1" applyAlignment="1"/>
    <xf numFmtId="165" fontId="25" fillId="3" borderId="0" xfId="0" applyNumberFormat="1" applyFont="1" applyFill="1" applyBorder="1" applyAlignment="1">
      <alignment vertical="center"/>
    </xf>
    <xf numFmtId="0" fontId="24" fillId="3" borderId="0" xfId="0" applyFont="1" applyFill="1" applyAlignment="1">
      <alignment horizontal="left" vertical="center"/>
    </xf>
    <xf numFmtId="164" fontId="26" fillId="3" borderId="0" xfId="1" applyFont="1" applyFill="1" applyBorder="1" applyAlignment="1">
      <alignment horizontal="center" vertical="center"/>
    </xf>
    <xf numFmtId="0" fontId="4" fillId="2" borderId="0" xfId="0" applyFont="1" applyFill="1" applyAlignment="1">
      <alignment horizontal="left" indent="2"/>
    </xf>
    <xf numFmtId="0" fontId="4" fillId="0" borderId="0" xfId="0" applyFont="1"/>
    <xf numFmtId="164" fontId="25" fillId="0" borderId="0" xfId="1" applyFont="1" applyBorder="1"/>
    <xf numFmtId="0" fontId="25" fillId="0" borderId="0" xfId="0" applyFont="1"/>
    <xf numFmtId="164" fontId="25" fillId="0" borderId="0" xfId="1" applyFont="1"/>
    <xf numFmtId="164" fontId="25" fillId="0" borderId="0" xfId="1" applyFont="1" applyAlignment="1"/>
    <xf numFmtId="0" fontId="25" fillId="0" borderId="0" xfId="0" applyFont="1" applyAlignment="1">
      <alignment horizontal="left"/>
    </xf>
    <xf numFmtId="0" fontId="8" fillId="2" borderId="0" xfId="0" applyFont="1" applyFill="1" applyBorder="1" applyAlignment="1">
      <alignment vertical="center"/>
    </xf>
    <xf numFmtId="0" fontId="19" fillId="6" borderId="1" xfId="0" applyFont="1" applyFill="1" applyBorder="1" applyAlignment="1">
      <alignment horizontal="left" vertical="center"/>
    </xf>
    <xf numFmtId="0" fontId="19" fillId="5" borderId="1" xfId="0" applyFont="1" applyFill="1" applyBorder="1" applyAlignment="1">
      <alignment horizontal="left" vertical="top"/>
    </xf>
    <xf numFmtId="0" fontId="12" fillId="0" borderId="0" xfId="0" applyFont="1"/>
    <xf numFmtId="0" fontId="13" fillId="0" borderId="0" xfId="0" applyFont="1"/>
    <xf numFmtId="0" fontId="13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3" fillId="0" borderId="3" xfId="0" applyFont="1" applyBorder="1" applyAlignment="1">
      <alignment vertical="center"/>
    </xf>
    <xf numFmtId="0" fontId="12" fillId="0" borderId="3" xfId="0" applyFont="1" applyBorder="1" applyAlignment="1">
      <alignment wrapText="1"/>
    </xf>
    <xf numFmtId="0" fontId="13" fillId="0" borderId="3" xfId="0" applyFont="1" applyBorder="1" applyAlignment="1">
      <alignment wrapText="1"/>
    </xf>
    <xf numFmtId="0" fontId="4" fillId="2" borderId="0" xfId="0" applyFont="1" applyFill="1" applyBorder="1" applyAlignment="1">
      <alignment vertical="center"/>
    </xf>
    <xf numFmtId="0" fontId="28" fillId="0" borderId="0" xfId="0" applyFont="1"/>
    <xf numFmtId="0" fontId="4" fillId="0" borderId="0" xfId="0" applyFont="1" applyAlignment="1"/>
    <xf numFmtId="0" fontId="4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8" fillId="0" borderId="0" xfId="0" applyFont="1" applyBorder="1" applyAlignment="1">
      <alignment vertical="center"/>
    </xf>
    <xf numFmtId="0" fontId="29" fillId="0" borderId="0" xfId="0" applyFont="1" applyBorder="1" applyAlignment="1">
      <alignment wrapText="1"/>
    </xf>
    <xf numFmtId="0" fontId="28" fillId="0" borderId="0" xfId="0" applyFont="1" applyBorder="1" applyAlignment="1">
      <alignment wrapText="1"/>
    </xf>
    <xf numFmtId="164" fontId="26" fillId="2" borderId="0" xfId="1" applyFont="1" applyFill="1" applyBorder="1" applyAlignment="1">
      <alignment horizontal="center" vertical="top"/>
    </xf>
    <xf numFmtId="164" fontId="27" fillId="2" borderId="0" xfId="1" applyFont="1" applyFill="1" applyBorder="1" applyAlignment="1">
      <alignment horizontal="center" vertical="top"/>
    </xf>
    <xf numFmtId="0" fontId="32" fillId="2" borderId="0" xfId="0" applyFont="1" applyFill="1" applyAlignment="1">
      <alignment horizontal="left" indent="2"/>
    </xf>
    <xf numFmtId="165" fontId="32" fillId="2" borderId="0" xfId="0" applyNumberFormat="1" applyFont="1" applyFill="1" applyBorder="1" applyAlignment="1">
      <alignment vertical="center"/>
    </xf>
    <xf numFmtId="164" fontId="32" fillId="2" borderId="0" xfId="1" applyFont="1" applyFill="1" applyBorder="1" applyAlignment="1">
      <alignment horizontal="center" vertical="center"/>
    </xf>
    <xf numFmtId="0" fontId="32" fillId="2" borderId="0" xfId="0" applyFont="1" applyFill="1"/>
    <xf numFmtId="164" fontId="32" fillId="2" borderId="0" xfId="0" applyNumberFormat="1" applyFont="1" applyFill="1"/>
    <xf numFmtId="164" fontId="33" fillId="2" borderId="0" xfId="1" applyFont="1" applyFill="1" applyBorder="1" applyAlignment="1">
      <alignment horizontal="center" vertical="center"/>
    </xf>
    <xf numFmtId="0" fontId="32" fillId="2" borderId="0" xfId="0" applyFont="1" applyFill="1" applyAlignment="1">
      <alignment horizontal="left" wrapText="1" indent="2"/>
    </xf>
    <xf numFmtId="164" fontId="34" fillId="2" borderId="0" xfId="1" applyFont="1" applyFill="1" applyBorder="1" applyAlignment="1">
      <alignment vertical="center"/>
    </xf>
    <xf numFmtId="0" fontId="34" fillId="6" borderId="1" xfId="0" applyFont="1" applyFill="1" applyBorder="1" applyAlignment="1">
      <alignment horizontal="left" vertical="top"/>
    </xf>
    <xf numFmtId="164" fontId="34" fillId="3" borderId="0" xfId="1" applyFont="1" applyFill="1" applyBorder="1" applyAlignment="1">
      <alignment vertical="center"/>
    </xf>
    <xf numFmtId="0" fontId="34" fillId="6" borderId="0" xfId="0" applyFont="1" applyFill="1" applyBorder="1" applyAlignment="1">
      <alignment horizontal="left" vertical="top"/>
    </xf>
    <xf numFmtId="164" fontId="34" fillId="3" borderId="0" xfId="1" applyFont="1" applyFill="1" applyBorder="1" applyAlignment="1">
      <alignment horizontal="center" vertical="top"/>
    </xf>
    <xf numFmtId="164" fontId="35" fillId="2" borderId="0" xfId="1" applyFont="1" applyFill="1" applyAlignment="1">
      <alignment vertical="top"/>
    </xf>
    <xf numFmtId="0" fontId="35" fillId="2" borderId="0" xfId="0" applyFont="1" applyFill="1" applyAlignment="1">
      <alignment vertical="top"/>
    </xf>
    <xf numFmtId="164" fontId="34" fillId="6" borderId="1" xfId="1" applyFont="1" applyFill="1" applyBorder="1" applyAlignment="1">
      <alignment horizontal="left" vertical="top"/>
    </xf>
    <xf numFmtId="166" fontId="34" fillId="6" borderId="0" xfId="0" applyNumberFormat="1" applyFont="1" applyFill="1" applyBorder="1" applyAlignment="1">
      <alignment horizontal="left" vertical="center"/>
    </xf>
    <xf numFmtId="164" fontId="34" fillId="5" borderId="1" xfId="1" applyFont="1" applyFill="1" applyBorder="1" applyAlignment="1">
      <alignment horizontal="left" vertical="top"/>
    </xf>
    <xf numFmtId="164" fontId="34" fillId="3" borderId="0" xfId="1" applyFont="1" applyFill="1" applyBorder="1" applyAlignment="1">
      <alignment horizontal="center" vertical="center"/>
    </xf>
    <xf numFmtId="0" fontId="34" fillId="6" borderId="1" xfId="0" applyFont="1" applyFill="1" applyBorder="1" applyAlignment="1">
      <alignment horizontal="left" vertical="center"/>
    </xf>
    <xf numFmtId="0" fontId="34" fillId="6" borderId="0" xfId="0" applyFont="1" applyFill="1" applyBorder="1" applyAlignment="1">
      <alignment horizontal="left" vertical="center"/>
    </xf>
    <xf numFmtId="164" fontId="34" fillId="3" borderId="0" xfId="1" applyFont="1" applyFill="1" applyBorder="1" applyAlignment="1">
      <alignment horizontal="left" vertical="center"/>
    </xf>
    <xf numFmtId="0" fontId="35" fillId="2" borderId="0" xfId="0" applyFont="1" applyFill="1" applyAlignment="1">
      <alignment horizontal="left" vertical="center"/>
    </xf>
    <xf numFmtId="164" fontId="34" fillId="6" borderId="1" xfId="1" applyFont="1" applyFill="1" applyBorder="1" applyAlignment="1">
      <alignment horizontal="left" vertical="center"/>
    </xf>
    <xf numFmtId="164" fontId="34" fillId="6" borderId="1" xfId="1" applyFont="1" applyFill="1" applyBorder="1" applyAlignment="1">
      <alignment horizontal="center" vertical="top"/>
    </xf>
    <xf numFmtId="0" fontId="34" fillId="5" borderId="1" xfId="0" applyFont="1" applyFill="1" applyBorder="1" applyAlignment="1">
      <alignment horizontal="center" vertical="center"/>
    </xf>
    <xf numFmtId="0" fontId="36" fillId="3" borderId="0" xfId="0" applyFont="1" applyFill="1"/>
    <xf numFmtId="164" fontId="34" fillId="6" borderId="4" xfId="1" applyFont="1" applyFill="1" applyBorder="1" applyAlignment="1">
      <alignment horizontal="left" vertical="center"/>
    </xf>
    <xf numFmtId="164" fontId="34" fillId="6" borderId="0" xfId="1" applyFont="1" applyFill="1" applyBorder="1" applyAlignment="1">
      <alignment horizontal="left" vertical="center"/>
    </xf>
    <xf numFmtId="164" fontId="34" fillId="6" borderId="4" xfId="1" applyFont="1" applyFill="1" applyBorder="1" applyAlignment="1">
      <alignment horizontal="center" vertical="top"/>
    </xf>
    <xf numFmtId="0" fontId="36" fillId="2" borderId="0" xfId="0" applyFont="1" applyFill="1"/>
    <xf numFmtId="164" fontId="34" fillId="4" borderId="6" xfId="1" applyFont="1" applyFill="1" applyBorder="1" applyAlignment="1">
      <alignment horizontal="left" vertical="center"/>
    </xf>
    <xf numFmtId="164" fontId="37" fillId="2" borderId="0" xfId="1" applyFont="1" applyFill="1" applyBorder="1" applyAlignment="1">
      <alignment horizontal="center" vertical="center"/>
    </xf>
    <xf numFmtId="0" fontId="39" fillId="2" borderId="0" xfId="0" applyFont="1" applyFill="1" applyBorder="1" applyAlignment="1">
      <alignment horizontal="center" vertical="center"/>
    </xf>
    <xf numFmtId="164" fontId="22" fillId="7" borderId="9" xfId="1" applyFont="1" applyFill="1" applyBorder="1" applyAlignment="1">
      <alignment horizontal="center" vertical="center"/>
    </xf>
    <xf numFmtId="164" fontId="22" fillId="7" borderId="8" xfId="1" applyFont="1" applyFill="1" applyBorder="1" applyAlignment="1">
      <alignment horizontal="center" vertical="center"/>
    </xf>
    <xf numFmtId="164" fontId="7" fillId="2" borderId="0" xfId="0" applyNumberFormat="1" applyFont="1" applyFill="1" applyBorder="1" applyAlignment="1">
      <alignment vertical="center"/>
    </xf>
    <xf numFmtId="164" fontId="25" fillId="2" borderId="0" xfId="1" applyFont="1" applyFill="1" applyBorder="1"/>
    <xf numFmtId="164" fontId="25" fillId="2" borderId="0" xfId="1" applyFont="1" applyFill="1"/>
    <xf numFmtId="164" fontId="25" fillId="2" borderId="0" xfId="1" applyFont="1" applyFill="1" applyAlignment="1"/>
    <xf numFmtId="164" fontId="18" fillId="2" borderId="0" xfId="1" applyFont="1" applyFill="1"/>
    <xf numFmtId="0" fontId="22" fillId="2" borderId="0" xfId="0" applyFont="1" applyFill="1" applyAlignment="1">
      <alignment horizontal="center"/>
    </xf>
    <xf numFmtId="0" fontId="22" fillId="2" borderId="0" xfId="0" applyFont="1" applyFill="1" applyAlignment="1"/>
    <xf numFmtId="0" fontId="0" fillId="2" borderId="0" xfId="0" applyFill="1" applyAlignment="1"/>
    <xf numFmtId="164" fontId="0" fillId="2" borderId="0" xfId="1" applyFont="1" applyFill="1"/>
    <xf numFmtId="0" fontId="20" fillId="2" borderId="0" xfId="0" applyFont="1" applyFill="1" applyAlignment="1">
      <alignment vertical="center"/>
    </xf>
    <xf numFmtId="164" fontId="40" fillId="0" borderId="0" xfId="1" applyFont="1"/>
    <xf numFmtId="0" fontId="10" fillId="0" borderId="0" xfId="0" applyFont="1" applyAlignment="1">
      <alignment horizontal="center" vertical="center"/>
    </xf>
    <xf numFmtId="164" fontId="0" fillId="0" borderId="0" xfId="1" applyFont="1" applyAlignment="1">
      <alignment horizontal="center"/>
    </xf>
    <xf numFmtId="0" fontId="15" fillId="0" borderId="0" xfId="0" applyFont="1" applyAlignment="1">
      <alignment horizontal="center" vertical="center"/>
    </xf>
    <xf numFmtId="0" fontId="22" fillId="0" borderId="0" xfId="0" applyFont="1" applyAlignment="1">
      <alignment horizontal="center"/>
    </xf>
    <xf numFmtId="0" fontId="14" fillId="0" borderId="0" xfId="0" applyFont="1" applyBorder="1" applyAlignment="1">
      <alignment horizontal="center"/>
    </xf>
    <xf numFmtId="164" fontId="22" fillId="7" borderId="10" xfId="1" applyFont="1" applyFill="1" applyBorder="1" applyAlignment="1">
      <alignment horizontal="left" vertical="center"/>
    </xf>
    <xf numFmtId="164" fontId="22" fillId="7" borderId="8" xfId="1" applyFont="1" applyFill="1" applyBorder="1" applyAlignment="1">
      <alignment horizontal="left" vertical="center"/>
    </xf>
    <xf numFmtId="0" fontId="30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1" fillId="0" borderId="2" xfId="0" applyFont="1" applyBorder="1" applyAlignment="1">
      <alignment horizontal="center" vertical="center" wrapText="1" readingOrder="1"/>
    </xf>
    <xf numFmtId="0" fontId="31" fillId="0" borderId="0" xfId="0" applyFont="1" applyBorder="1" applyAlignment="1">
      <alignment horizontal="center" vertical="center" wrapText="1" readingOrder="1"/>
    </xf>
    <xf numFmtId="0" fontId="9" fillId="0" borderId="0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38" fillId="7" borderId="7" xfId="0" applyFont="1" applyFill="1" applyBorder="1" applyAlignment="1">
      <alignment horizontal="center" vertical="center"/>
    </xf>
    <xf numFmtId="0" fontId="38" fillId="7" borderId="6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436EBE"/>
      <color rgb="FF00ADDD"/>
      <color rgb="FF47A8EA"/>
      <color rgb="FF56778E"/>
      <color rgb="FF142D62"/>
      <color rgb="FF73D3DD"/>
      <color rgb="FF41CEDA"/>
      <color rgb="FFE0E6ED"/>
      <color rgb="FF7D8589"/>
      <color rgb="FFEE2A3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5861540</xdr:colOff>
      <xdr:row>0</xdr:row>
      <xdr:rowOff>115138</xdr:rowOff>
    </xdr:from>
    <xdr:to>
      <xdr:col>2</xdr:col>
      <xdr:colOff>1696883</xdr:colOff>
      <xdr:row>3</xdr:row>
      <xdr:rowOff>82341</xdr:rowOff>
    </xdr:to>
    <xdr:pic>
      <xdr:nvPicPr>
        <xdr:cNvPr id="2" name="Imagen 1" descr="Portada - Ministerio de Salud Pública">
          <a:extLst>
            <a:ext uri="{FF2B5EF4-FFF2-40B4-BE49-F238E27FC236}">
              <a16:creationId xmlns:a16="http://schemas.microsoft.com/office/drawing/2014/main" id="{C3FB1E05-7A89-4A59-9EA1-8453DD7693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18545" y="115138"/>
          <a:ext cx="2198078" cy="102576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1566232</xdr:colOff>
      <xdr:row>0</xdr:row>
      <xdr:rowOff>28245</xdr:rowOff>
    </xdr:from>
    <xdr:to>
      <xdr:col>11</xdr:col>
      <xdr:colOff>1338628</xdr:colOff>
      <xdr:row>3</xdr:row>
      <xdr:rowOff>221187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D41360E2-AEE0-46E4-8C9C-6546F02723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1061557" y="28245"/>
          <a:ext cx="1343403" cy="124440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3F22FF-71FC-40F3-8168-9EA17BD6B2B7}">
  <sheetPr>
    <tabColor rgb="FFFF0000"/>
    <pageSetUpPr fitToPage="1"/>
  </sheetPr>
  <dimension ref="A1:T131"/>
  <sheetViews>
    <sheetView tabSelected="1" topLeftCell="E1" zoomScale="77" zoomScaleNormal="77" workbookViewId="0">
      <selection activeCell="A75" sqref="A75"/>
    </sheetView>
  </sheetViews>
  <sheetFormatPr baseColWidth="10" defaultColWidth="11.42578125" defaultRowHeight="21" x14ac:dyDescent="0.35"/>
  <cols>
    <col min="1" max="1" width="2.42578125" customWidth="1"/>
    <col min="2" max="2" width="95.42578125" style="89" bestFit="1" customWidth="1"/>
    <col min="3" max="3" width="25.5703125" style="98" bestFit="1" customWidth="1"/>
    <col min="4" max="4" width="22.28515625" customWidth="1"/>
    <col min="5" max="9" width="23.5703125" style="3" bestFit="1" customWidth="1"/>
    <col min="10" max="10" width="25.28515625" style="3" bestFit="1" customWidth="1"/>
    <col min="11" max="14" width="23.5703125" style="3" bestFit="1" customWidth="1"/>
    <col min="15" max="15" width="23.7109375" style="150" bestFit="1" customWidth="1"/>
    <col min="16" max="16" width="25.28515625" style="3" bestFit="1" customWidth="1"/>
    <col min="17" max="17" width="25.7109375" style="3" bestFit="1" customWidth="1"/>
    <col min="18" max="18" width="16.85546875" bestFit="1" customWidth="1"/>
  </cols>
  <sheetData>
    <row r="1" spans="1:18" ht="30" x14ac:dyDescent="0.25">
      <c r="B1" s="155" t="s">
        <v>112</v>
      </c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</row>
    <row r="2" spans="1:18" ht="27" x14ac:dyDescent="0.25">
      <c r="B2" s="160" t="s">
        <v>73</v>
      </c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</row>
    <row r="3" spans="1:18" ht="25.5" x14ac:dyDescent="0.25">
      <c r="B3" s="153" t="s">
        <v>74</v>
      </c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</row>
    <row r="4" spans="1:18" ht="26.25" customHeight="1" x14ac:dyDescent="0.25">
      <c r="B4" s="161" t="s">
        <v>100</v>
      </c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</row>
    <row r="5" spans="1:18" ht="21" customHeight="1" x14ac:dyDescent="0.25">
      <c r="B5" s="163" t="s">
        <v>75</v>
      </c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164"/>
      <c r="N5" s="164"/>
      <c r="O5" s="164"/>
      <c r="P5" s="164"/>
      <c r="Q5" s="164"/>
    </row>
    <row r="6" spans="1:18" s="4" customFormat="1" ht="31.5" customHeight="1" x14ac:dyDescent="0.25">
      <c r="B6" s="165" t="s">
        <v>101</v>
      </c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66"/>
    </row>
    <row r="7" spans="1:18" ht="24.75" customHeight="1" x14ac:dyDescent="0.25">
      <c r="B7" s="164" t="s">
        <v>59</v>
      </c>
      <c r="C7" s="164"/>
      <c r="D7" s="164"/>
      <c r="E7" s="164"/>
      <c r="F7" s="164"/>
      <c r="G7" s="164"/>
      <c r="H7" s="164"/>
      <c r="I7" s="164"/>
      <c r="J7" s="164"/>
      <c r="K7" s="164"/>
      <c r="L7" s="164"/>
      <c r="M7" s="164"/>
      <c r="N7" s="164"/>
      <c r="O7" s="164"/>
      <c r="P7" s="164"/>
      <c r="Q7" s="164"/>
    </row>
    <row r="8" spans="1:18" s="38" customFormat="1" ht="29.25" customHeight="1" x14ac:dyDescent="0.25">
      <c r="B8" s="158" t="s">
        <v>103</v>
      </c>
      <c r="C8" s="170" t="s">
        <v>109</v>
      </c>
      <c r="D8" s="170" t="s">
        <v>110</v>
      </c>
      <c r="E8" s="169" t="s">
        <v>111</v>
      </c>
      <c r="F8" s="169"/>
      <c r="G8" s="169"/>
      <c r="H8" s="169"/>
      <c r="I8" s="169"/>
      <c r="J8" s="169"/>
      <c r="K8" s="169"/>
      <c r="L8" s="169"/>
      <c r="M8" s="169"/>
      <c r="N8" s="169"/>
      <c r="O8" s="169"/>
      <c r="P8" s="169"/>
      <c r="Q8" s="169"/>
    </row>
    <row r="9" spans="1:18" s="139" customFormat="1" ht="40.5" customHeight="1" x14ac:dyDescent="0.25">
      <c r="B9" s="159"/>
      <c r="C9" s="170"/>
      <c r="D9" s="170"/>
      <c r="E9" s="140" t="s">
        <v>61</v>
      </c>
      <c r="F9" s="141" t="s">
        <v>62</v>
      </c>
      <c r="G9" s="141" t="s">
        <v>63</v>
      </c>
      <c r="H9" s="141" t="s">
        <v>64</v>
      </c>
      <c r="I9" s="141" t="s">
        <v>65</v>
      </c>
      <c r="J9" s="141" t="s">
        <v>66</v>
      </c>
      <c r="K9" s="141" t="s">
        <v>67</v>
      </c>
      <c r="L9" s="141" t="s">
        <v>68</v>
      </c>
      <c r="M9" s="141" t="s">
        <v>69</v>
      </c>
      <c r="N9" s="141" t="s">
        <v>70</v>
      </c>
      <c r="O9" s="141" t="s">
        <v>71</v>
      </c>
      <c r="P9" s="141" t="s">
        <v>72</v>
      </c>
      <c r="Q9" s="141" t="s">
        <v>60</v>
      </c>
    </row>
    <row r="10" spans="1:18" s="28" customFormat="1" ht="20.25" x14ac:dyDescent="0.25">
      <c r="A10" s="28" t="s">
        <v>102</v>
      </c>
      <c r="B10" s="85"/>
      <c r="C10" s="97"/>
      <c r="R10" s="142"/>
    </row>
    <row r="11" spans="1:18" s="136" customFormat="1" ht="23.25" customHeight="1" x14ac:dyDescent="0.35">
      <c r="A11" s="132"/>
      <c r="B11" s="133" t="s">
        <v>0</v>
      </c>
      <c r="C11" s="134">
        <f>+C12+C13+C14+C15+C16</f>
        <v>145983583</v>
      </c>
      <c r="D11" s="133"/>
      <c r="E11" s="135">
        <f t="shared" ref="E11:K11" si="0">+E12+E13+E14+E15+E16</f>
        <v>26290673</v>
      </c>
      <c r="F11" s="135">
        <f t="shared" si="0"/>
        <v>18215744</v>
      </c>
      <c r="G11" s="135">
        <f t="shared" si="0"/>
        <v>13691534</v>
      </c>
      <c r="H11" s="135">
        <f t="shared" si="0"/>
        <v>14938790</v>
      </c>
      <c r="I11" s="135">
        <f t="shared" si="0"/>
        <v>12690779</v>
      </c>
      <c r="J11" s="135">
        <f t="shared" si="0"/>
        <v>12121354</v>
      </c>
      <c r="K11" s="135">
        <f t="shared" si="0"/>
        <v>15589235</v>
      </c>
      <c r="L11" s="135">
        <f>+L12+L13+L14+L15+L16</f>
        <v>12914603</v>
      </c>
      <c r="M11" s="135">
        <f>+M12+M13+M14+M15+M16</f>
        <v>17710543</v>
      </c>
      <c r="N11" s="135">
        <f>+N12+N13+N14+N15+N16</f>
        <v>14205518</v>
      </c>
      <c r="O11" s="135">
        <f>+O12+O13+O14+O15+O16</f>
        <v>16557202</v>
      </c>
      <c r="P11" s="135">
        <f>+P12+P13+P14+P15+P16</f>
        <v>23070062</v>
      </c>
      <c r="Q11" s="135">
        <f>+E11+F11+G11+H11+I11+J11+K11+L11+M11+N11+O11+P11</f>
        <v>197996037</v>
      </c>
    </row>
    <row r="12" spans="1:18" s="1" customFormat="1" ht="20.100000000000001" customHeight="1" x14ac:dyDescent="0.3">
      <c r="B12" s="39" t="s">
        <v>1</v>
      </c>
      <c r="C12" s="47">
        <v>114258526</v>
      </c>
      <c r="D12" s="48"/>
      <c r="E12" s="53">
        <v>22979635</v>
      </c>
      <c r="F12" s="53">
        <v>14799926</v>
      </c>
      <c r="G12" s="53">
        <v>10166534</v>
      </c>
      <c r="H12" s="53">
        <v>11530329</v>
      </c>
      <c r="I12" s="53">
        <v>9296418</v>
      </c>
      <c r="J12" s="53">
        <v>8665302</v>
      </c>
      <c r="K12" s="53">
        <v>12077318</v>
      </c>
      <c r="L12" s="53">
        <v>9452755</v>
      </c>
      <c r="M12" s="53">
        <v>13906215</v>
      </c>
      <c r="N12" s="53">
        <v>10639417</v>
      </c>
      <c r="O12" s="53">
        <v>12896479</v>
      </c>
      <c r="P12" s="53">
        <v>19392874</v>
      </c>
      <c r="Q12" s="53">
        <f>+E12+F12+G12+H12+I12+J12</f>
        <v>77438144</v>
      </c>
    </row>
    <row r="13" spans="1:18" s="38" customFormat="1" ht="20.100000000000001" customHeight="1" x14ac:dyDescent="0.3">
      <c r="B13" s="40" t="s">
        <v>2</v>
      </c>
      <c r="C13" s="50">
        <v>17624086</v>
      </c>
      <c r="D13" s="51"/>
      <c r="E13" s="105">
        <v>1797580</v>
      </c>
      <c r="F13" s="105">
        <v>1804980</v>
      </c>
      <c r="G13" s="105">
        <v>1879580</v>
      </c>
      <c r="H13" s="105">
        <v>1776580</v>
      </c>
      <c r="I13" s="105">
        <v>1810380</v>
      </c>
      <c r="J13" s="105">
        <v>1726980</v>
      </c>
      <c r="K13" s="105">
        <v>1778668</v>
      </c>
      <c r="L13" s="105">
        <v>1741980</v>
      </c>
      <c r="M13" s="105">
        <v>1995303</v>
      </c>
      <c r="N13" s="105">
        <v>1771020</v>
      </c>
      <c r="O13" s="105">
        <v>1836030</v>
      </c>
      <c r="P13" s="105">
        <v>1807541</v>
      </c>
      <c r="Q13" s="105">
        <f>+E13+F13+G13+H13+I13+J13</f>
        <v>10796080</v>
      </c>
    </row>
    <row r="14" spans="1:18" s="1" customFormat="1" ht="20.100000000000001" customHeight="1" x14ac:dyDescent="0.3">
      <c r="B14" s="40" t="s">
        <v>3</v>
      </c>
      <c r="C14" s="47">
        <v>0</v>
      </c>
      <c r="D14" s="52"/>
      <c r="E14" s="53">
        <v>0</v>
      </c>
      <c r="F14" s="106">
        <v>0</v>
      </c>
      <c r="G14" s="53">
        <v>0</v>
      </c>
      <c r="H14" s="53">
        <v>0</v>
      </c>
      <c r="I14" s="53">
        <v>0</v>
      </c>
      <c r="J14" s="53">
        <v>0</v>
      </c>
      <c r="K14" s="53">
        <v>0</v>
      </c>
      <c r="L14" s="53"/>
      <c r="M14" s="53"/>
      <c r="N14" s="53"/>
      <c r="O14" s="53"/>
      <c r="P14" s="53"/>
      <c r="Q14" s="53">
        <f>+E14+F14+G14+H14+I14+J14</f>
        <v>0</v>
      </c>
    </row>
    <row r="15" spans="1:18" s="1" customFormat="1" ht="20.100000000000001" customHeight="1" x14ac:dyDescent="0.3">
      <c r="B15" s="39" t="s">
        <v>4</v>
      </c>
      <c r="C15" s="47">
        <v>100000</v>
      </c>
      <c r="D15" s="48"/>
      <c r="E15" s="53">
        <v>8168</v>
      </c>
      <c r="F15" s="53">
        <v>0</v>
      </c>
      <c r="G15" s="53">
        <v>0</v>
      </c>
      <c r="H15" s="53">
        <v>5000</v>
      </c>
      <c r="I15" s="53">
        <v>5000</v>
      </c>
      <c r="J15" s="53">
        <v>13200</v>
      </c>
      <c r="K15" s="53">
        <v>15200</v>
      </c>
      <c r="L15" s="53"/>
      <c r="M15" s="53">
        <v>21000</v>
      </c>
      <c r="N15" s="53"/>
      <c r="O15" s="53">
        <v>20700</v>
      </c>
      <c r="P15" s="53"/>
      <c r="Q15" s="53">
        <f>+E15+F15+G15+H15+I15+J15</f>
        <v>31368</v>
      </c>
    </row>
    <row r="16" spans="1:18" s="1" customFormat="1" ht="20.100000000000001" customHeight="1" x14ac:dyDescent="0.3">
      <c r="B16" s="39" t="s">
        <v>5</v>
      </c>
      <c r="C16" s="47">
        <v>14000971</v>
      </c>
      <c r="D16" s="48"/>
      <c r="E16" s="53">
        <v>1505290</v>
      </c>
      <c r="F16" s="53">
        <v>1610838</v>
      </c>
      <c r="G16" s="53">
        <v>1645420</v>
      </c>
      <c r="H16" s="53">
        <v>1626881</v>
      </c>
      <c r="I16" s="53">
        <v>1578981</v>
      </c>
      <c r="J16" s="53">
        <v>1715872</v>
      </c>
      <c r="K16" s="53">
        <v>1718049</v>
      </c>
      <c r="L16" s="53">
        <v>1719868</v>
      </c>
      <c r="M16" s="53">
        <v>1788025</v>
      </c>
      <c r="N16" s="53">
        <v>1795081</v>
      </c>
      <c r="O16" s="53">
        <v>1803993</v>
      </c>
      <c r="P16" s="53">
        <v>1869647</v>
      </c>
      <c r="Q16" s="53">
        <f>+E16+F16+G16+H16+I16+J16</f>
        <v>9683282</v>
      </c>
    </row>
    <row r="17" spans="2:18" s="131" customFormat="1" ht="29.25" customHeight="1" x14ac:dyDescent="0.25">
      <c r="B17" s="129" t="s">
        <v>6</v>
      </c>
      <c r="C17" s="122">
        <f>+C18+C19+C20+C21+C22+C23+C24+C25+C26</f>
        <v>298337862</v>
      </c>
      <c r="D17" s="129"/>
      <c r="E17" s="130">
        <f t="shared" ref="E17:N17" si="1">+E18+E19+E20+E21+E22+E23+E24+E25+E26</f>
        <v>9181253</v>
      </c>
      <c r="F17" s="130">
        <f t="shared" si="1"/>
        <v>25470579.550000001</v>
      </c>
      <c r="G17" s="130">
        <f t="shared" si="1"/>
        <v>30438566.010000002</v>
      </c>
      <c r="H17" s="130">
        <f t="shared" si="1"/>
        <v>43389242.659999996</v>
      </c>
      <c r="I17" s="130">
        <f t="shared" si="1"/>
        <v>9050079</v>
      </c>
      <c r="J17" s="130">
        <f t="shared" si="1"/>
        <v>26647012.539999999</v>
      </c>
      <c r="K17" s="130">
        <f t="shared" si="1"/>
        <v>49617152.960000001</v>
      </c>
      <c r="L17" s="130">
        <f t="shared" si="1"/>
        <v>26782430.829999998</v>
      </c>
      <c r="M17" s="130">
        <f t="shared" si="1"/>
        <v>34347974.829999998</v>
      </c>
      <c r="N17" s="130">
        <f t="shared" si="1"/>
        <v>26765141.829999998</v>
      </c>
      <c r="O17" s="130">
        <f t="shared" ref="O17" si="2">+O18+O19+O20+O21+O22+O23+O24+O25+O26</f>
        <v>26402088.829999998</v>
      </c>
      <c r="P17" s="130">
        <f>+P18+P19+P20+P21+P22+P23+P24+P25+P26</f>
        <v>27983524.789999999</v>
      </c>
      <c r="Q17" s="130">
        <f>+E17+F17+G17+H17+I17+J17+K17+L17+M17+N17+O17+P17</f>
        <v>336075046.82999998</v>
      </c>
    </row>
    <row r="18" spans="2:18" s="16" customFormat="1" ht="20.25" x14ac:dyDescent="0.3">
      <c r="B18" s="39" t="s">
        <v>7</v>
      </c>
      <c r="C18" s="47">
        <v>217697862</v>
      </c>
      <c r="D18" s="48"/>
      <c r="E18" s="53">
        <v>246528</v>
      </c>
      <c r="F18" s="53">
        <v>16927217.550000001</v>
      </c>
      <c r="G18" s="53">
        <v>18613952.010000002</v>
      </c>
      <c r="H18" s="53">
        <v>35012435.659999996</v>
      </c>
      <c r="I18" s="53">
        <v>250285</v>
      </c>
      <c r="J18" s="53">
        <v>17738899.539999999</v>
      </c>
      <c r="K18" s="53">
        <v>37806647.960000001</v>
      </c>
      <c r="L18" s="53">
        <v>18224733.829999998</v>
      </c>
      <c r="M18" s="53">
        <v>19270055.829999998</v>
      </c>
      <c r="N18" s="53">
        <v>17806891.829999998</v>
      </c>
      <c r="O18" s="53">
        <v>19025255.829999998</v>
      </c>
      <c r="P18" s="53">
        <v>20274713.789999999</v>
      </c>
      <c r="Q18" s="53">
        <f t="shared" ref="Q18:Q26" si="3">+E18+F18+G18+H18+I18+J18+K18+L18</f>
        <v>144820699.55000001</v>
      </c>
    </row>
    <row r="19" spans="2:18" s="1" customFormat="1" ht="20.25" x14ac:dyDescent="0.3">
      <c r="B19" s="39" t="s">
        <v>8</v>
      </c>
      <c r="C19" s="47">
        <v>4150000</v>
      </c>
      <c r="D19" s="48"/>
      <c r="E19" s="53">
        <v>25236</v>
      </c>
      <c r="F19" s="53">
        <v>300625</v>
      </c>
      <c r="G19" s="53">
        <v>373060</v>
      </c>
      <c r="H19" s="53">
        <v>312460</v>
      </c>
      <c r="I19" s="53">
        <v>691668</v>
      </c>
      <c r="J19" s="53">
        <v>619425</v>
      </c>
      <c r="K19" s="53">
        <v>517915</v>
      </c>
      <c r="L19" s="53">
        <v>680600</v>
      </c>
      <c r="M19" s="53">
        <v>554380</v>
      </c>
      <c r="N19" s="53">
        <v>570820</v>
      </c>
      <c r="O19" s="53">
        <v>557740</v>
      </c>
      <c r="P19" s="53">
        <v>674330</v>
      </c>
      <c r="Q19" s="53">
        <f t="shared" si="3"/>
        <v>3520989</v>
      </c>
      <c r="R19" s="8"/>
    </row>
    <row r="20" spans="2:18" s="1" customFormat="1" ht="20.25" x14ac:dyDescent="0.3">
      <c r="B20" s="39" t="s">
        <v>9</v>
      </c>
      <c r="C20" s="47">
        <v>560000</v>
      </c>
      <c r="D20" s="48"/>
      <c r="E20" s="53">
        <v>0</v>
      </c>
      <c r="F20" s="53">
        <v>3569</v>
      </c>
      <c r="G20" s="53">
        <v>14590</v>
      </c>
      <c r="H20" s="53">
        <v>28514</v>
      </c>
      <c r="I20" s="53">
        <v>33405</v>
      </c>
      <c r="J20" s="53">
        <v>28000</v>
      </c>
      <c r="K20" s="53">
        <v>37640</v>
      </c>
      <c r="L20" s="53">
        <v>35517</v>
      </c>
      <c r="M20" s="53">
        <v>81380</v>
      </c>
      <c r="N20" s="53">
        <v>33666</v>
      </c>
      <c r="O20" s="53">
        <v>30424</v>
      </c>
      <c r="P20" s="53">
        <v>19360</v>
      </c>
      <c r="Q20" s="53">
        <f t="shared" si="3"/>
        <v>181235</v>
      </c>
    </row>
    <row r="21" spans="2:18" s="1" customFormat="1" ht="20.25" x14ac:dyDescent="0.3">
      <c r="B21" s="39" t="s">
        <v>10</v>
      </c>
      <c r="C21" s="47">
        <v>200000</v>
      </c>
      <c r="D21" s="48"/>
      <c r="E21" s="53">
        <v>4790</v>
      </c>
      <c r="F21" s="53">
        <v>1900</v>
      </c>
      <c r="G21" s="53">
        <v>11590</v>
      </c>
      <c r="H21" s="53">
        <v>17620</v>
      </c>
      <c r="I21" s="53">
        <v>50210</v>
      </c>
      <c r="J21" s="53">
        <v>37371</v>
      </c>
      <c r="K21" s="53">
        <v>14780</v>
      </c>
      <c r="L21" s="53">
        <v>9626</v>
      </c>
      <c r="M21" s="53">
        <v>13660</v>
      </c>
      <c r="N21" s="53">
        <v>10210</v>
      </c>
      <c r="O21" s="53">
        <v>22160</v>
      </c>
      <c r="P21" s="53">
        <v>41300</v>
      </c>
      <c r="Q21" s="53">
        <f t="shared" si="3"/>
        <v>147887</v>
      </c>
      <c r="R21" s="8"/>
    </row>
    <row r="22" spans="2:18" s="1" customFormat="1" ht="20.25" x14ac:dyDescent="0.3">
      <c r="B22" s="39" t="s">
        <v>11</v>
      </c>
      <c r="C22" s="47">
        <v>3530000</v>
      </c>
      <c r="D22" s="48"/>
      <c r="E22" s="53">
        <v>563310</v>
      </c>
      <c r="F22" s="53">
        <v>986992</v>
      </c>
      <c r="G22" s="53">
        <v>1231957</v>
      </c>
      <c r="H22" s="53">
        <v>696925</v>
      </c>
      <c r="I22" s="53">
        <v>527472</v>
      </c>
      <c r="J22" s="53">
        <v>446284</v>
      </c>
      <c r="K22" s="53">
        <v>2935566</v>
      </c>
      <c r="L22" s="53">
        <v>204336</v>
      </c>
      <c r="M22" s="53">
        <v>8186000</v>
      </c>
      <c r="N22" s="53">
        <v>1681060</v>
      </c>
      <c r="O22" s="53">
        <v>262715</v>
      </c>
      <c r="P22" s="53">
        <v>66666</v>
      </c>
      <c r="Q22" s="53">
        <f t="shared" si="3"/>
        <v>7592842</v>
      </c>
      <c r="R22" s="8"/>
    </row>
    <row r="23" spans="2:18" s="1" customFormat="1" ht="20.25" x14ac:dyDescent="0.3">
      <c r="B23" s="39" t="s">
        <v>12</v>
      </c>
      <c r="C23" s="47">
        <v>4200000</v>
      </c>
      <c r="D23" s="48"/>
      <c r="E23" s="53">
        <v>21000</v>
      </c>
      <c r="F23" s="53">
        <v>400</v>
      </c>
      <c r="G23" s="53">
        <v>717505</v>
      </c>
      <c r="H23" s="53">
        <v>432595</v>
      </c>
      <c r="I23" s="53">
        <v>0</v>
      </c>
      <c r="J23" s="53">
        <v>0</v>
      </c>
      <c r="K23" s="53">
        <v>0</v>
      </c>
      <c r="L23" s="53">
        <v>0</v>
      </c>
      <c r="M23" s="53">
        <v>589</v>
      </c>
      <c r="N23" s="53">
        <v>0</v>
      </c>
      <c r="O23" s="53">
        <v>400</v>
      </c>
      <c r="P23" s="53"/>
      <c r="Q23" s="53">
        <f t="shared" si="3"/>
        <v>1171500</v>
      </c>
    </row>
    <row r="24" spans="2:18" s="1" customFormat="1" ht="37.5" x14ac:dyDescent="0.3">
      <c r="B24" s="41" t="s">
        <v>86</v>
      </c>
      <c r="C24" s="47">
        <v>1850000</v>
      </c>
      <c r="D24" s="54"/>
      <c r="E24" s="53">
        <v>566431</v>
      </c>
      <c r="F24" s="53">
        <v>488574</v>
      </c>
      <c r="G24" s="53">
        <v>512142</v>
      </c>
      <c r="H24" s="53">
        <v>371324</v>
      </c>
      <c r="I24" s="53">
        <v>246307</v>
      </c>
      <c r="J24" s="53">
        <v>357830</v>
      </c>
      <c r="K24" s="53">
        <v>664211</v>
      </c>
      <c r="L24" s="53">
        <v>687533</v>
      </c>
      <c r="M24" s="53">
        <v>495825</v>
      </c>
      <c r="N24" s="53">
        <v>434496</v>
      </c>
      <c r="O24" s="53">
        <v>220945</v>
      </c>
      <c r="P24" s="53">
        <v>147452</v>
      </c>
      <c r="Q24" s="53">
        <f t="shared" si="3"/>
        <v>3894352</v>
      </c>
      <c r="R24" s="8"/>
    </row>
    <row r="25" spans="2:18" s="1" customFormat="1" ht="37.5" x14ac:dyDescent="0.3">
      <c r="B25" s="41" t="s">
        <v>87</v>
      </c>
      <c r="C25" s="47">
        <v>64700000</v>
      </c>
      <c r="D25" s="54"/>
      <c r="E25" s="53">
        <v>7660988</v>
      </c>
      <c r="F25" s="53">
        <v>6625004</v>
      </c>
      <c r="G25" s="53">
        <v>8811933</v>
      </c>
      <c r="H25" s="53">
        <v>6387943</v>
      </c>
      <c r="I25" s="53">
        <v>7169655</v>
      </c>
      <c r="J25" s="53">
        <v>7274731</v>
      </c>
      <c r="K25" s="53">
        <v>7485184</v>
      </c>
      <c r="L25" s="53">
        <v>6814835</v>
      </c>
      <c r="M25" s="53">
        <v>5598850</v>
      </c>
      <c r="N25" s="53">
        <v>6094723</v>
      </c>
      <c r="O25" s="53">
        <v>6168822</v>
      </c>
      <c r="P25" s="53">
        <v>6540440</v>
      </c>
      <c r="Q25" s="53">
        <f t="shared" si="3"/>
        <v>58230273</v>
      </c>
      <c r="R25" s="8"/>
    </row>
    <row r="26" spans="2:18" s="1" customFormat="1" ht="20.25" x14ac:dyDescent="0.3">
      <c r="B26" s="39" t="s">
        <v>13</v>
      </c>
      <c r="C26" s="47">
        <v>1450000</v>
      </c>
      <c r="D26" s="48"/>
      <c r="E26" s="53">
        <v>92970</v>
      </c>
      <c r="F26" s="53">
        <v>136298</v>
      </c>
      <c r="G26" s="53">
        <v>151837</v>
      </c>
      <c r="H26" s="53">
        <v>129426</v>
      </c>
      <c r="I26" s="53">
        <v>81077</v>
      </c>
      <c r="J26" s="53">
        <v>144472</v>
      </c>
      <c r="K26" s="53">
        <v>155209</v>
      </c>
      <c r="L26" s="53">
        <v>125250</v>
      </c>
      <c r="M26" s="53">
        <v>147235</v>
      </c>
      <c r="N26" s="53">
        <v>133275</v>
      </c>
      <c r="O26" s="53">
        <v>113627</v>
      </c>
      <c r="P26" s="53">
        <v>219263</v>
      </c>
      <c r="Q26" s="53">
        <f t="shared" si="3"/>
        <v>1016539</v>
      </c>
    </row>
    <row r="27" spans="2:18" s="128" customFormat="1" ht="27" customHeight="1" x14ac:dyDescent="0.25">
      <c r="B27" s="125" t="s">
        <v>14</v>
      </c>
      <c r="C27" s="122">
        <f>+C28+C29+C30+C31+C32+C33+C34+C35+C36</f>
        <v>14833200</v>
      </c>
      <c r="D27" s="126"/>
      <c r="E27" s="127">
        <f t="shared" ref="E27:N27" si="4">+E28+E29+E30+E31+E33+E34+E35+E36+E32</f>
        <v>3885620</v>
      </c>
      <c r="F27" s="127">
        <f t="shared" si="4"/>
        <v>1259235</v>
      </c>
      <c r="G27" s="127">
        <f t="shared" si="4"/>
        <v>2873503</v>
      </c>
      <c r="H27" s="127">
        <f t="shared" si="4"/>
        <v>890934</v>
      </c>
      <c r="I27" s="127">
        <f t="shared" si="4"/>
        <v>1000871</v>
      </c>
      <c r="J27" s="127">
        <f t="shared" si="4"/>
        <v>1205537</v>
      </c>
      <c r="K27" s="127">
        <f t="shared" si="4"/>
        <v>928683</v>
      </c>
      <c r="L27" s="127">
        <f t="shared" si="4"/>
        <v>1430394</v>
      </c>
      <c r="M27" s="127">
        <f t="shared" si="4"/>
        <v>2010209</v>
      </c>
      <c r="N27" s="127">
        <f t="shared" si="4"/>
        <v>1883092</v>
      </c>
      <c r="O27" s="127">
        <f>+O29+O30+O32+O33+O34+O36</f>
        <v>2314392</v>
      </c>
      <c r="P27" s="127">
        <f>+P29+P30+P32+P33+P34+P36</f>
        <v>1134722</v>
      </c>
      <c r="Q27" s="127">
        <f>+E27+F27+G27+H27+I27+J27+K27++L27+M27+N27+O27+P27</f>
        <v>20817192</v>
      </c>
    </row>
    <row r="28" spans="2:18" s="17" customFormat="1" ht="20.25" x14ac:dyDescent="0.3">
      <c r="B28" s="39" t="s">
        <v>15</v>
      </c>
      <c r="C28" s="47">
        <v>0</v>
      </c>
      <c r="D28" s="48"/>
      <c r="E28" s="49">
        <v>0</v>
      </c>
      <c r="F28" s="49">
        <v>0</v>
      </c>
      <c r="G28" s="49">
        <v>0</v>
      </c>
      <c r="H28" s="49">
        <v>0</v>
      </c>
      <c r="I28" s="49">
        <v>0</v>
      </c>
      <c r="J28" s="49">
        <v>0</v>
      </c>
      <c r="K28" s="49">
        <v>0</v>
      </c>
      <c r="L28" s="49">
        <v>0</v>
      </c>
      <c r="M28" s="49">
        <v>0</v>
      </c>
      <c r="N28" s="49">
        <v>0</v>
      </c>
      <c r="O28" s="49">
        <v>0</v>
      </c>
      <c r="P28" s="49">
        <v>0</v>
      </c>
      <c r="Q28" s="49">
        <f>+E28+F28+G28+H28+I28+J28</f>
        <v>0</v>
      </c>
    </row>
    <row r="29" spans="2:18" s="17" customFormat="1" ht="20.25" x14ac:dyDescent="0.3">
      <c r="B29" s="39" t="s">
        <v>16</v>
      </c>
      <c r="C29" s="47">
        <v>200000</v>
      </c>
      <c r="D29" s="48"/>
      <c r="E29" s="49">
        <v>377931</v>
      </c>
      <c r="F29" s="49">
        <v>31826</v>
      </c>
      <c r="G29" s="49">
        <v>50455</v>
      </c>
      <c r="H29" s="49">
        <v>0</v>
      </c>
      <c r="I29" s="49">
        <v>12744</v>
      </c>
      <c r="J29" s="49">
        <v>92005</v>
      </c>
      <c r="K29" s="49">
        <v>83390</v>
      </c>
      <c r="L29" s="49">
        <v>50798</v>
      </c>
      <c r="M29" s="49">
        <v>19067</v>
      </c>
      <c r="N29" s="49">
        <v>3043</v>
      </c>
      <c r="O29" s="49">
        <v>62950</v>
      </c>
      <c r="P29" s="49">
        <v>0</v>
      </c>
      <c r="Q29" s="49">
        <f>+E29+F29+G29+H29+I29+J29+K29+L29</f>
        <v>699149</v>
      </c>
    </row>
    <row r="30" spans="2:18" s="17" customFormat="1" ht="20.25" x14ac:dyDescent="0.3">
      <c r="B30" s="39" t="s">
        <v>17</v>
      </c>
      <c r="C30" s="47">
        <v>373200</v>
      </c>
      <c r="D30" s="48"/>
      <c r="E30" s="49">
        <v>317795</v>
      </c>
      <c r="F30" s="49">
        <v>90176</v>
      </c>
      <c r="G30" s="49">
        <v>118061</v>
      </c>
      <c r="H30" s="49">
        <v>81529</v>
      </c>
      <c r="I30" s="49">
        <v>69530</v>
      </c>
      <c r="J30" s="49">
        <v>200293</v>
      </c>
      <c r="K30" s="49">
        <v>216484</v>
      </c>
      <c r="L30" s="49">
        <v>110338</v>
      </c>
      <c r="M30" s="49">
        <v>14511</v>
      </c>
      <c r="N30" s="49">
        <v>67491</v>
      </c>
      <c r="O30" s="49">
        <v>159790</v>
      </c>
      <c r="P30" s="49">
        <v>77305</v>
      </c>
      <c r="Q30" s="49">
        <f>+E30+F30+G30+H30+I30+J30+K30+L30</f>
        <v>1204206</v>
      </c>
    </row>
    <row r="31" spans="2:18" s="17" customFormat="1" ht="20.25" x14ac:dyDescent="0.3">
      <c r="B31" s="39" t="s">
        <v>18</v>
      </c>
      <c r="C31" s="47">
        <v>0</v>
      </c>
      <c r="D31" s="48"/>
      <c r="E31" s="49">
        <v>0</v>
      </c>
      <c r="F31" s="49">
        <v>0</v>
      </c>
      <c r="G31" s="49">
        <v>0</v>
      </c>
      <c r="H31" s="49">
        <v>0</v>
      </c>
      <c r="I31" s="49">
        <v>0</v>
      </c>
      <c r="J31" s="49">
        <v>0</v>
      </c>
      <c r="K31" s="49">
        <v>0</v>
      </c>
      <c r="L31" s="49">
        <v>0</v>
      </c>
      <c r="M31" s="49">
        <v>0</v>
      </c>
      <c r="N31" s="49">
        <v>0</v>
      </c>
      <c r="O31" s="49">
        <v>0</v>
      </c>
      <c r="P31" s="49">
        <v>0</v>
      </c>
      <c r="Q31" s="49">
        <f>+E31+F31+G31+H31+I31+J31</f>
        <v>0</v>
      </c>
    </row>
    <row r="32" spans="2:18" s="17" customFormat="1" ht="20.25" x14ac:dyDescent="0.3">
      <c r="B32" s="39" t="s">
        <v>19</v>
      </c>
      <c r="C32" s="47">
        <v>660000</v>
      </c>
      <c r="D32" s="48"/>
      <c r="E32" s="49">
        <v>198282</v>
      </c>
      <c r="F32" s="49">
        <v>275407</v>
      </c>
      <c r="G32" s="49">
        <v>17129</v>
      </c>
      <c r="H32" s="49">
        <v>45729</v>
      </c>
      <c r="I32" s="49">
        <v>123246</v>
      </c>
      <c r="J32" s="49">
        <v>95595</v>
      </c>
      <c r="K32" s="49">
        <v>13441</v>
      </c>
      <c r="L32" s="49">
        <v>17341</v>
      </c>
      <c r="M32" s="49">
        <v>54799</v>
      </c>
      <c r="N32" s="49">
        <v>84546</v>
      </c>
      <c r="O32" s="49">
        <v>172114</v>
      </c>
      <c r="P32" s="49">
        <v>3612</v>
      </c>
      <c r="Q32" s="49">
        <f>+E32+F32+G32+H32+I32+J32+K32+L32</f>
        <v>786170</v>
      </c>
    </row>
    <row r="33" spans="2:17" s="17" customFormat="1" ht="20.25" x14ac:dyDescent="0.3">
      <c r="B33" s="39" t="s">
        <v>20</v>
      </c>
      <c r="C33" s="47">
        <v>250000</v>
      </c>
      <c r="D33" s="48"/>
      <c r="E33" s="49">
        <v>0</v>
      </c>
      <c r="F33" s="49">
        <v>122176</v>
      </c>
      <c r="G33" s="49">
        <v>1200</v>
      </c>
      <c r="H33" s="49">
        <v>58712</v>
      </c>
      <c r="I33" s="49">
        <v>89023</v>
      </c>
      <c r="J33" s="49">
        <v>105530</v>
      </c>
      <c r="K33" s="49">
        <v>31991</v>
      </c>
      <c r="L33" s="49">
        <v>263903</v>
      </c>
      <c r="M33" s="49">
        <v>902159</v>
      </c>
      <c r="N33" s="49">
        <v>889569</v>
      </c>
      <c r="O33" s="49">
        <v>125141</v>
      </c>
      <c r="P33" s="49">
        <v>139461</v>
      </c>
      <c r="Q33" s="49">
        <f>+E33+F33+G33+H33+I33+J33+K33+L33</f>
        <v>672535</v>
      </c>
    </row>
    <row r="34" spans="2:17" s="17" customFormat="1" ht="20.25" x14ac:dyDescent="0.3">
      <c r="B34" s="39" t="s">
        <v>21</v>
      </c>
      <c r="C34" s="47">
        <v>12370000</v>
      </c>
      <c r="D34" s="48"/>
      <c r="E34" s="49">
        <v>2830925</v>
      </c>
      <c r="F34" s="49">
        <v>408887</v>
      </c>
      <c r="G34" s="49">
        <v>2612900</v>
      </c>
      <c r="H34" s="49">
        <v>494650</v>
      </c>
      <c r="I34" s="49">
        <v>495347</v>
      </c>
      <c r="J34" s="49">
        <v>430000</v>
      </c>
      <c r="K34" s="49">
        <v>453232</v>
      </c>
      <c r="L34" s="49">
        <v>877119</v>
      </c>
      <c r="M34" s="49">
        <v>702666</v>
      </c>
      <c r="N34" s="49">
        <v>694339</v>
      </c>
      <c r="O34" s="49">
        <v>1347436</v>
      </c>
      <c r="P34" s="49">
        <v>604749</v>
      </c>
      <c r="Q34" s="49">
        <f>+E34+F34+G34+H34+I34+J34+K34+L34</f>
        <v>8603060</v>
      </c>
    </row>
    <row r="35" spans="2:17" s="17" customFormat="1" ht="37.5" x14ac:dyDescent="0.3">
      <c r="B35" s="41" t="s">
        <v>88</v>
      </c>
      <c r="C35" s="47">
        <v>0</v>
      </c>
      <c r="D35" s="54"/>
      <c r="E35" s="49">
        <v>0</v>
      </c>
      <c r="F35" s="49">
        <v>0</v>
      </c>
      <c r="G35" s="49">
        <v>0</v>
      </c>
      <c r="H35" s="49">
        <v>0</v>
      </c>
      <c r="I35" s="49">
        <v>0</v>
      </c>
      <c r="J35" s="49">
        <v>0</v>
      </c>
      <c r="K35" s="49">
        <v>0</v>
      </c>
      <c r="L35" s="49">
        <v>0</v>
      </c>
      <c r="M35" s="49">
        <v>0</v>
      </c>
      <c r="N35" s="49">
        <v>0</v>
      </c>
      <c r="O35" s="49">
        <v>0</v>
      </c>
      <c r="P35" s="49">
        <v>0</v>
      </c>
      <c r="Q35" s="49">
        <f>+E35+F35+G35+H35+I35+J35</f>
        <v>0</v>
      </c>
    </row>
    <row r="36" spans="2:17" s="17" customFormat="1" ht="20.25" x14ac:dyDescent="0.3">
      <c r="B36" s="39" t="s">
        <v>22</v>
      </c>
      <c r="C36" s="47">
        <v>980000</v>
      </c>
      <c r="D36" s="48"/>
      <c r="E36" s="49">
        <v>160687</v>
      </c>
      <c r="F36" s="49">
        <v>330763</v>
      </c>
      <c r="G36" s="49">
        <v>73758</v>
      </c>
      <c r="H36" s="49">
        <v>210314</v>
      </c>
      <c r="I36" s="49">
        <v>210981</v>
      </c>
      <c r="J36" s="49">
        <v>282114</v>
      </c>
      <c r="K36" s="49">
        <v>130145</v>
      </c>
      <c r="L36" s="49">
        <v>110895</v>
      </c>
      <c r="M36" s="49">
        <v>317007</v>
      </c>
      <c r="N36" s="49">
        <v>144104</v>
      </c>
      <c r="O36" s="49">
        <v>446961</v>
      </c>
      <c r="P36" s="49">
        <v>309595</v>
      </c>
      <c r="Q36" s="49">
        <f>+E36+F36+G36+H36+I36+J36+K36+L36</f>
        <v>1509657</v>
      </c>
    </row>
    <row r="37" spans="2:17" s="120" customFormat="1" ht="22.5" x14ac:dyDescent="0.25">
      <c r="B37" s="115" t="s">
        <v>23</v>
      </c>
      <c r="C37" s="122">
        <f>+C38+C39+C40+C41+C42+C43+C44+C45</f>
        <v>900000</v>
      </c>
      <c r="D37" s="117"/>
      <c r="E37" s="124">
        <f t="shared" ref="E37:K37" si="5">+E38+E39+E40+E41+E42+E43+E44+E45</f>
        <v>15000</v>
      </c>
      <c r="F37" s="124">
        <f t="shared" si="5"/>
        <v>131100</v>
      </c>
      <c r="G37" s="124">
        <f t="shared" si="5"/>
        <v>50000</v>
      </c>
      <c r="H37" s="124">
        <f t="shared" si="5"/>
        <v>199288</v>
      </c>
      <c r="I37" s="124">
        <f t="shared" si="5"/>
        <v>233638</v>
      </c>
      <c r="J37" s="124">
        <f t="shared" si="5"/>
        <v>233404</v>
      </c>
      <c r="K37" s="124">
        <f t="shared" si="5"/>
        <v>444910</v>
      </c>
      <c r="L37" s="124">
        <f>+L38</f>
        <v>375830</v>
      </c>
      <c r="M37" s="124">
        <f>+M38</f>
        <v>329350</v>
      </c>
      <c r="N37" s="124">
        <f>+N38</f>
        <v>379003</v>
      </c>
      <c r="O37" s="124">
        <f>+O38</f>
        <v>430376</v>
      </c>
      <c r="P37" s="124">
        <f>+P38</f>
        <v>414100</v>
      </c>
      <c r="Q37" s="124">
        <f>+E37+F37+G37+H37+I37+J37+K37+L37+M37+N37+O37+P37</f>
        <v>3235999</v>
      </c>
    </row>
    <row r="38" spans="2:17" s="17" customFormat="1" ht="20.25" x14ac:dyDescent="0.3">
      <c r="B38" s="39" t="s">
        <v>24</v>
      </c>
      <c r="C38" s="47">
        <v>900000</v>
      </c>
      <c r="D38" s="48"/>
      <c r="E38" s="49">
        <v>15000</v>
      </c>
      <c r="F38" s="49">
        <v>131100</v>
      </c>
      <c r="G38" s="49">
        <v>50000</v>
      </c>
      <c r="H38" s="49">
        <v>199288</v>
      </c>
      <c r="I38" s="49">
        <v>233638</v>
      </c>
      <c r="J38" s="49">
        <v>233404</v>
      </c>
      <c r="K38" s="49">
        <v>444910</v>
      </c>
      <c r="L38" s="49">
        <v>375830</v>
      </c>
      <c r="M38" s="49">
        <v>329350</v>
      </c>
      <c r="N38" s="49">
        <v>379003</v>
      </c>
      <c r="O38" s="49">
        <v>430376</v>
      </c>
      <c r="P38" s="49">
        <v>414100</v>
      </c>
      <c r="Q38" s="49">
        <f>+E38+F38+G38+H38+I38+J38+K38+L38</f>
        <v>1683170</v>
      </c>
    </row>
    <row r="39" spans="2:17" s="17" customFormat="1" ht="37.5" x14ac:dyDescent="0.3">
      <c r="B39" s="41" t="s">
        <v>92</v>
      </c>
      <c r="C39" s="47">
        <v>0</v>
      </c>
      <c r="D39" s="54"/>
      <c r="E39" s="49">
        <v>0</v>
      </c>
      <c r="F39" s="49">
        <v>0</v>
      </c>
      <c r="G39" s="49">
        <v>0</v>
      </c>
      <c r="H39" s="49">
        <v>0</v>
      </c>
      <c r="I39" s="49">
        <v>0</v>
      </c>
      <c r="J39" s="49">
        <v>0</v>
      </c>
      <c r="K39" s="49">
        <v>0</v>
      </c>
      <c r="L39" s="49"/>
      <c r="M39" s="49"/>
      <c r="N39" s="49"/>
      <c r="O39" s="49"/>
      <c r="P39" s="49"/>
      <c r="Q39" s="56">
        <f t="shared" ref="Q39:Q45" si="6">+E39+F39+G39+H39+I39+J39</f>
        <v>0</v>
      </c>
    </row>
    <row r="40" spans="2:17" s="17" customFormat="1" ht="37.5" x14ac:dyDescent="0.3">
      <c r="B40" s="41" t="s">
        <v>91</v>
      </c>
      <c r="C40" s="47"/>
      <c r="D40" s="54"/>
      <c r="E40" s="49">
        <v>0</v>
      </c>
      <c r="F40" s="49">
        <v>0</v>
      </c>
      <c r="G40" s="49">
        <v>0</v>
      </c>
      <c r="H40" s="49">
        <v>0</v>
      </c>
      <c r="I40" s="49">
        <v>0</v>
      </c>
      <c r="J40" s="49">
        <v>0</v>
      </c>
      <c r="K40" s="49">
        <v>0</v>
      </c>
      <c r="L40" s="49"/>
      <c r="M40" s="49"/>
      <c r="N40" s="49"/>
      <c r="O40" s="49"/>
      <c r="P40" s="49"/>
      <c r="Q40" s="56">
        <f t="shared" si="6"/>
        <v>0</v>
      </c>
    </row>
    <row r="41" spans="2:17" s="17" customFormat="1" ht="37.5" x14ac:dyDescent="0.3">
      <c r="B41" s="41" t="s">
        <v>90</v>
      </c>
      <c r="C41" s="47"/>
      <c r="D41" s="54"/>
      <c r="E41" s="49">
        <v>0</v>
      </c>
      <c r="F41" s="49">
        <v>0</v>
      </c>
      <c r="G41" s="49">
        <v>0</v>
      </c>
      <c r="H41" s="49">
        <v>0</v>
      </c>
      <c r="I41" s="49">
        <v>0</v>
      </c>
      <c r="J41" s="49">
        <v>0</v>
      </c>
      <c r="K41" s="49">
        <v>0</v>
      </c>
      <c r="L41" s="49"/>
      <c r="M41" s="49"/>
      <c r="N41" s="49"/>
      <c r="O41" s="49"/>
      <c r="P41" s="49"/>
      <c r="Q41" s="56">
        <f t="shared" si="6"/>
        <v>0</v>
      </c>
    </row>
    <row r="42" spans="2:17" s="17" customFormat="1" ht="37.5" x14ac:dyDescent="0.3">
      <c r="B42" s="41" t="s">
        <v>89</v>
      </c>
      <c r="C42" s="47"/>
      <c r="D42" s="54"/>
      <c r="E42" s="49">
        <v>0</v>
      </c>
      <c r="F42" s="49">
        <v>0</v>
      </c>
      <c r="G42" s="49">
        <v>0</v>
      </c>
      <c r="H42" s="49">
        <v>0</v>
      </c>
      <c r="I42" s="49">
        <v>0</v>
      </c>
      <c r="J42" s="49">
        <v>0</v>
      </c>
      <c r="K42" s="49">
        <v>0</v>
      </c>
      <c r="L42" s="49"/>
      <c r="M42" s="49"/>
      <c r="N42" s="49"/>
      <c r="O42" s="49"/>
      <c r="P42" s="49"/>
      <c r="Q42" s="49">
        <f t="shared" si="6"/>
        <v>0</v>
      </c>
    </row>
    <row r="43" spans="2:17" s="17" customFormat="1" ht="20.25" x14ac:dyDescent="0.3">
      <c r="B43" s="39" t="s">
        <v>25</v>
      </c>
      <c r="C43" s="47"/>
      <c r="D43" s="48"/>
      <c r="E43" s="49">
        <v>0</v>
      </c>
      <c r="F43" s="49">
        <v>0</v>
      </c>
      <c r="G43" s="49">
        <v>0</v>
      </c>
      <c r="H43" s="49">
        <v>0</v>
      </c>
      <c r="I43" s="49">
        <v>0</v>
      </c>
      <c r="J43" s="49">
        <v>0</v>
      </c>
      <c r="K43" s="49">
        <v>0</v>
      </c>
      <c r="L43" s="49"/>
      <c r="M43" s="49"/>
      <c r="N43" s="49"/>
      <c r="O43" s="49"/>
      <c r="P43" s="49"/>
      <c r="Q43" s="56">
        <f t="shared" si="6"/>
        <v>0</v>
      </c>
    </row>
    <row r="44" spans="2:17" s="17" customFormat="1" ht="20.25" x14ac:dyDescent="0.3">
      <c r="B44" s="39" t="s">
        <v>26</v>
      </c>
      <c r="C44" s="47"/>
      <c r="D44" s="48"/>
      <c r="E44" s="49">
        <v>0</v>
      </c>
      <c r="F44" s="49">
        <v>0</v>
      </c>
      <c r="G44" s="49">
        <v>0</v>
      </c>
      <c r="H44" s="49">
        <v>0</v>
      </c>
      <c r="I44" s="49">
        <v>0</v>
      </c>
      <c r="J44" s="49">
        <v>0</v>
      </c>
      <c r="K44" s="49">
        <v>0</v>
      </c>
      <c r="L44" s="49"/>
      <c r="M44" s="49"/>
      <c r="N44" s="49"/>
      <c r="O44" s="49"/>
      <c r="P44" s="49"/>
      <c r="Q44" s="56">
        <f t="shared" si="6"/>
        <v>0</v>
      </c>
    </row>
    <row r="45" spans="2:17" s="17" customFormat="1" ht="37.5" x14ac:dyDescent="0.3">
      <c r="B45" s="41" t="s">
        <v>93</v>
      </c>
      <c r="C45" s="47"/>
      <c r="D45" s="54"/>
      <c r="E45" s="49">
        <v>0</v>
      </c>
      <c r="F45" s="49">
        <v>0</v>
      </c>
      <c r="G45" s="49">
        <v>0</v>
      </c>
      <c r="H45" s="49">
        <v>0</v>
      </c>
      <c r="I45" s="49">
        <v>0</v>
      </c>
      <c r="J45" s="49"/>
      <c r="K45" s="49"/>
      <c r="L45" s="49"/>
      <c r="M45" s="49"/>
      <c r="N45" s="49"/>
      <c r="O45" s="49"/>
      <c r="P45" s="49"/>
      <c r="Q45" s="56">
        <f t="shared" si="6"/>
        <v>0</v>
      </c>
    </row>
    <row r="46" spans="2:17" s="13" customFormat="1" ht="20.25" x14ac:dyDescent="0.25">
      <c r="B46" s="86" t="s">
        <v>27</v>
      </c>
      <c r="C46" s="57">
        <f>+C47+C48+C49+C50+C52+C53</f>
        <v>0</v>
      </c>
      <c r="D46" s="55"/>
      <c r="E46" s="58">
        <f t="shared" ref="E46:K46" si="7">+E47+E48+E49+E50+E52+E53</f>
        <v>0</v>
      </c>
      <c r="F46" s="58">
        <f t="shared" si="7"/>
        <v>0</v>
      </c>
      <c r="G46" s="58">
        <f t="shared" si="7"/>
        <v>0</v>
      </c>
      <c r="H46" s="58">
        <f t="shared" si="7"/>
        <v>0</v>
      </c>
      <c r="I46" s="58">
        <f t="shared" si="7"/>
        <v>0</v>
      </c>
      <c r="J46" s="58">
        <f t="shared" si="7"/>
        <v>0</v>
      </c>
      <c r="K46" s="58">
        <f t="shared" si="7"/>
        <v>0</v>
      </c>
      <c r="L46" s="58"/>
      <c r="M46" s="58"/>
      <c r="N46" s="58"/>
      <c r="O46" s="58"/>
      <c r="P46" s="58"/>
      <c r="Q46" s="58">
        <f>+E46+F46+G46+H46+I46</f>
        <v>0</v>
      </c>
    </row>
    <row r="47" spans="2:17" s="17" customFormat="1" ht="20.25" x14ac:dyDescent="0.3">
      <c r="B47" s="39" t="s">
        <v>28</v>
      </c>
      <c r="C47" s="47"/>
      <c r="D47" s="48"/>
      <c r="E47" s="49">
        <v>0</v>
      </c>
      <c r="F47" s="49">
        <v>0</v>
      </c>
      <c r="G47" s="49">
        <v>0</v>
      </c>
      <c r="H47" s="49">
        <v>0</v>
      </c>
      <c r="I47" s="49">
        <v>0</v>
      </c>
      <c r="J47" s="49">
        <v>0</v>
      </c>
      <c r="K47" s="49">
        <v>0</v>
      </c>
      <c r="L47" s="49"/>
      <c r="M47" s="49"/>
      <c r="N47" s="49"/>
      <c r="O47" s="49"/>
      <c r="P47" s="49"/>
      <c r="Q47" s="49">
        <f>+E47+F47+G47+H47+I47</f>
        <v>0</v>
      </c>
    </row>
    <row r="48" spans="2:17" s="17" customFormat="1" ht="20.25" x14ac:dyDescent="0.3">
      <c r="B48" s="39" t="s">
        <v>29</v>
      </c>
      <c r="C48" s="47"/>
      <c r="D48" s="48"/>
      <c r="E48" s="49">
        <v>0</v>
      </c>
      <c r="F48" s="49">
        <v>0</v>
      </c>
      <c r="G48" s="49">
        <v>0</v>
      </c>
      <c r="H48" s="49">
        <v>0</v>
      </c>
      <c r="I48" s="49">
        <v>0</v>
      </c>
      <c r="J48" s="49">
        <v>0</v>
      </c>
      <c r="K48" s="49">
        <v>0</v>
      </c>
      <c r="L48" s="49"/>
      <c r="M48" s="49"/>
      <c r="N48" s="49"/>
      <c r="O48" s="49"/>
      <c r="P48" s="49"/>
      <c r="Q48" s="49">
        <f>+E48+F48+G48+H48+I48</f>
        <v>0</v>
      </c>
    </row>
    <row r="49" spans="2:18" s="17" customFormat="1" ht="20.25" x14ac:dyDescent="0.3">
      <c r="B49" s="39" t="s">
        <v>30</v>
      </c>
      <c r="C49" s="47"/>
      <c r="D49" s="48"/>
      <c r="E49" s="49">
        <v>0</v>
      </c>
      <c r="F49" s="49">
        <v>0</v>
      </c>
      <c r="G49" s="49">
        <v>0</v>
      </c>
      <c r="H49" s="49">
        <v>0</v>
      </c>
      <c r="I49" s="49">
        <v>0</v>
      </c>
      <c r="J49" s="49">
        <v>0</v>
      </c>
      <c r="K49" s="49">
        <v>0</v>
      </c>
      <c r="L49" s="49"/>
      <c r="M49" s="49"/>
      <c r="N49" s="49"/>
      <c r="O49" s="49"/>
      <c r="P49" s="49"/>
      <c r="Q49" s="49">
        <f>+E49+F49+G49+H49+I49</f>
        <v>0</v>
      </c>
    </row>
    <row r="50" spans="2:18" s="17" customFormat="1" ht="20.25" x14ac:dyDescent="0.3">
      <c r="B50" s="39" t="s">
        <v>31</v>
      </c>
      <c r="C50" s="47"/>
      <c r="D50" s="48"/>
      <c r="E50" s="49">
        <v>0</v>
      </c>
      <c r="F50" s="49">
        <v>0</v>
      </c>
      <c r="G50" s="49">
        <v>0</v>
      </c>
      <c r="H50" s="49">
        <v>0</v>
      </c>
      <c r="I50" s="49">
        <v>0</v>
      </c>
      <c r="J50" s="49">
        <v>0</v>
      </c>
      <c r="K50" s="49">
        <v>0</v>
      </c>
      <c r="L50" s="49"/>
      <c r="M50" s="49"/>
      <c r="N50" s="49"/>
      <c r="O50" s="49"/>
      <c r="P50" s="49"/>
      <c r="Q50" s="49">
        <f>+E50+F50+G50+H50+I50</f>
        <v>0</v>
      </c>
    </row>
    <row r="51" spans="2:18" s="17" customFormat="1" ht="37.5" x14ac:dyDescent="0.3">
      <c r="B51" s="41" t="s">
        <v>94</v>
      </c>
      <c r="C51" s="49"/>
      <c r="D51" s="54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</row>
    <row r="52" spans="2:18" s="17" customFormat="1" ht="20.25" x14ac:dyDescent="0.3">
      <c r="B52" s="39" t="s">
        <v>32</v>
      </c>
      <c r="C52" s="47"/>
      <c r="D52" s="48"/>
      <c r="E52" s="49">
        <v>0</v>
      </c>
      <c r="F52" s="49">
        <v>0</v>
      </c>
      <c r="G52" s="49">
        <v>0</v>
      </c>
      <c r="H52" s="49">
        <v>0</v>
      </c>
      <c r="I52" s="49">
        <v>0</v>
      </c>
      <c r="J52" s="49">
        <v>0</v>
      </c>
      <c r="K52" s="49">
        <v>0</v>
      </c>
      <c r="L52" s="49"/>
      <c r="M52" s="49"/>
      <c r="N52" s="49"/>
      <c r="O52" s="49"/>
      <c r="P52" s="49"/>
      <c r="Q52" s="49">
        <f>+E52+F52+G52+H52+I52</f>
        <v>0</v>
      </c>
    </row>
    <row r="53" spans="2:18" s="17" customFormat="1" ht="37.5" x14ac:dyDescent="0.3">
      <c r="B53" s="41" t="s">
        <v>95</v>
      </c>
      <c r="C53" s="47"/>
      <c r="D53" s="54"/>
      <c r="E53" s="49">
        <v>0</v>
      </c>
      <c r="F53" s="49">
        <v>0</v>
      </c>
      <c r="G53" s="49">
        <v>0</v>
      </c>
      <c r="H53" s="49">
        <v>0</v>
      </c>
      <c r="I53" s="49">
        <v>0</v>
      </c>
      <c r="J53" s="49">
        <v>0</v>
      </c>
      <c r="K53" s="49">
        <v>0</v>
      </c>
      <c r="L53" s="49"/>
      <c r="M53" s="49"/>
      <c r="N53" s="49"/>
      <c r="O53" s="49"/>
      <c r="P53" s="49"/>
      <c r="Q53" s="49">
        <f>+E53+F53+G53+H53+I53</f>
        <v>0</v>
      </c>
    </row>
    <row r="54" spans="2:18" s="120" customFormat="1" ht="26.25" customHeight="1" x14ac:dyDescent="0.25">
      <c r="B54" s="115" t="s">
        <v>33</v>
      </c>
      <c r="C54" s="122">
        <f>+C55+C56+C57+C58+C59+C60+C61+C62+C63</f>
        <v>2311353</v>
      </c>
      <c r="D54" s="117"/>
      <c r="E54" s="124">
        <f t="shared" ref="E54:M54" si="8">+E55+E56+E57+E58+E59+E60+E61+E62+E63</f>
        <v>163422</v>
      </c>
      <c r="F54" s="124">
        <f t="shared" si="8"/>
        <v>1266917</v>
      </c>
      <c r="G54" s="124">
        <f t="shared" si="8"/>
        <v>289618</v>
      </c>
      <c r="H54" s="124">
        <f t="shared" si="8"/>
        <v>351154</v>
      </c>
      <c r="I54" s="124">
        <f t="shared" si="8"/>
        <v>567520</v>
      </c>
      <c r="J54" s="124">
        <f t="shared" si="8"/>
        <v>393921</v>
      </c>
      <c r="K54" s="124">
        <f t="shared" si="8"/>
        <v>975286</v>
      </c>
      <c r="L54" s="124">
        <f t="shared" si="8"/>
        <v>414179</v>
      </c>
      <c r="M54" s="124">
        <f t="shared" si="8"/>
        <v>3573926</v>
      </c>
      <c r="N54" s="124">
        <f>+N55+N56+N57+N58+N59+N60+N61+N62+N63</f>
        <v>383038</v>
      </c>
      <c r="O54" s="124">
        <f>+O55+O56+O57+O58+O59+O60+O61+O62+O63</f>
        <v>309216</v>
      </c>
      <c r="P54" s="124">
        <f>+P55+P56+P57+P58+P59+P60+P61+P62+P63</f>
        <v>52521</v>
      </c>
      <c r="Q54" s="124">
        <f>+E54+F54+G54+H54+I54+J54+K54+L54+M54+N54+O54+P54</f>
        <v>8740718</v>
      </c>
    </row>
    <row r="55" spans="2:18" s="1" customFormat="1" ht="20.25" x14ac:dyDescent="0.3">
      <c r="B55" s="39" t="s">
        <v>34</v>
      </c>
      <c r="C55" s="47">
        <v>1600000</v>
      </c>
      <c r="D55" s="48"/>
      <c r="E55" s="53">
        <v>52690</v>
      </c>
      <c r="F55" s="53">
        <v>947095</v>
      </c>
      <c r="G55" s="53">
        <v>141528</v>
      </c>
      <c r="H55" s="53">
        <v>33841</v>
      </c>
      <c r="I55" s="53">
        <v>303294</v>
      </c>
      <c r="J55" s="53">
        <v>217105</v>
      </c>
      <c r="K55" s="53">
        <v>829250</v>
      </c>
      <c r="L55" s="53">
        <v>205150</v>
      </c>
      <c r="M55" s="53">
        <v>301421</v>
      </c>
      <c r="N55" s="53">
        <v>114309</v>
      </c>
      <c r="O55" s="53">
        <v>287508</v>
      </c>
      <c r="P55" s="53">
        <v>52521</v>
      </c>
      <c r="Q55" s="53">
        <f>+E55+F55+G55+H55+I55+J55+K55+L55</f>
        <v>2729953</v>
      </c>
    </row>
    <row r="56" spans="2:18" s="1" customFormat="1" ht="20.25" x14ac:dyDescent="0.3">
      <c r="B56" s="39" t="s">
        <v>77</v>
      </c>
      <c r="C56" s="47">
        <v>0</v>
      </c>
      <c r="D56" s="48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>
        <f>+E56+F56+G56+H56+I56+J56</f>
        <v>0</v>
      </c>
    </row>
    <row r="57" spans="2:18" s="1" customFormat="1" ht="20.25" x14ac:dyDescent="0.3">
      <c r="B57" s="39" t="s">
        <v>35</v>
      </c>
      <c r="C57" s="47">
        <v>111353</v>
      </c>
      <c r="D57" s="48"/>
      <c r="E57" s="53"/>
      <c r="F57" s="53"/>
      <c r="G57" s="53"/>
      <c r="H57" s="53"/>
      <c r="I57" s="53">
        <v>10627</v>
      </c>
      <c r="J57" s="53">
        <v>0</v>
      </c>
      <c r="K57" s="53">
        <v>2850</v>
      </c>
      <c r="L57" s="53">
        <v>2850</v>
      </c>
      <c r="M57" s="53">
        <v>8260</v>
      </c>
      <c r="N57" s="53"/>
      <c r="O57" s="53"/>
      <c r="P57" s="53"/>
      <c r="Q57" s="53">
        <f>+E57+F57+G57+H57+I57+J57+K57+L57</f>
        <v>16327</v>
      </c>
    </row>
    <row r="58" spans="2:18" s="1" customFormat="1" ht="37.5" x14ac:dyDescent="0.3">
      <c r="B58" s="41" t="s">
        <v>96</v>
      </c>
      <c r="C58" s="47">
        <v>0</v>
      </c>
      <c r="D58" s="54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>
        <f>+E58+F58+G58+H58+I58+J58</f>
        <v>0</v>
      </c>
    </row>
    <row r="59" spans="2:18" s="1" customFormat="1" ht="20.25" x14ac:dyDescent="0.3">
      <c r="B59" s="39" t="s">
        <v>36</v>
      </c>
      <c r="C59" s="47">
        <v>600000</v>
      </c>
      <c r="D59" s="48"/>
      <c r="E59" s="53">
        <v>110732</v>
      </c>
      <c r="F59" s="53">
        <v>319822</v>
      </c>
      <c r="G59" s="53">
        <v>148090</v>
      </c>
      <c r="H59" s="53">
        <v>317313</v>
      </c>
      <c r="I59" s="53">
        <v>253599</v>
      </c>
      <c r="J59" s="53">
        <v>176816</v>
      </c>
      <c r="K59" s="53">
        <v>143186</v>
      </c>
      <c r="L59" s="53">
        <v>206179</v>
      </c>
      <c r="M59" s="53">
        <v>3264245</v>
      </c>
      <c r="N59" s="53">
        <v>268729</v>
      </c>
      <c r="O59" s="53">
        <v>21708</v>
      </c>
      <c r="P59" s="53"/>
      <c r="Q59" s="53">
        <f>+E59+F59+G59+H59+I59+J59+K59+L59</f>
        <v>1675737</v>
      </c>
    </row>
    <row r="60" spans="2:18" s="1" customFormat="1" ht="20.25" x14ac:dyDescent="0.3">
      <c r="B60" s="39" t="s">
        <v>37</v>
      </c>
      <c r="C60" s="47">
        <v>0</v>
      </c>
      <c r="D60" s="48"/>
      <c r="E60" s="53">
        <v>0</v>
      </c>
      <c r="F60" s="53">
        <v>0</v>
      </c>
      <c r="G60" s="53">
        <v>0</v>
      </c>
      <c r="H60" s="53">
        <v>0</v>
      </c>
      <c r="I60" s="53">
        <v>0</v>
      </c>
      <c r="J60" s="53">
        <v>0</v>
      </c>
      <c r="K60" s="53">
        <v>0</v>
      </c>
      <c r="L60" s="53">
        <v>0</v>
      </c>
      <c r="M60" s="53">
        <v>0</v>
      </c>
      <c r="N60" s="53">
        <v>0</v>
      </c>
      <c r="O60" s="53">
        <v>0</v>
      </c>
      <c r="P60" s="53">
        <v>0</v>
      </c>
      <c r="Q60" s="53">
        <f>+E60+F60+G60+H60+I60+J60</f>
        <v>0</v>
      </c>
    </row>
    <row r="61" spans="2:18" s="1" customFormat="1" ht="20.25" x14ac:dyDescent="0.3">
      <c r="B61" s="39" t="s">
        <v>78</v>
      </c>
      <c r="C61" s="47">
        <v>0</v>
      </c>
      <c r="D61" s="48"/>
      <c r="E61" s="53">
        <v>0</v>
      </c>
      <c r="F61" s="53">
        <v>0</v>
      </c>
      <c r="G61" s="53">
        <v>0</v>
      </c>
      <c r="H61" s="53">
        <v>0</v>
      </c>
      <c r="I61" s="53">
        <v>0</v>
      </c>
      <c r="J61" s="53">
        <v>0</v>
      </c>
      <c r="K61" s="53">
        <v>0</v>
      </c>
      <c r="L61" s="53">
        <v>0</v>
      </c>
      <c r="M61" s="53">
        <v>0</v>
      </c>
      <c r="N61" s="53">
        <v>0</v>
      </c>
      <c r="O61" s="53">
        <v>0</v>
      </c>
      <c r="P61" s="53">
        <v>0</v>
      </c>
      <c r="Q61" s="53">
        <f>+E61+F61+G61+H61+I61+J61</f>
        <v>0</v>
      </c>
    </row>
    <row r="62" spans="2:18" s="1" customFormat="1" ht="20.25" x14ac:dyDescent="0.3">
      <c r="B62" s="39" t="s">
        <v>38</v>
      </c>
      <c r="C62" s="47">
        <v>0</v>
      </c>
      <c r="D62" s="48"/>
      <c r="E62" s="53">
        <v>0</v>
      </c>
      <c r="F62" s="53">
        <v>0</v>
      </c>
      <c r="G62" s="53">
        <v>0</v>
      </c>
      <c r="H62" s="53">
        <v>0</v>
      </c>
      <c r="I62" s="53">
        <v>0</v>
      </c>
      <c r="J62" s="53">
        <v>0</v>
      </c>
      <c r="K62" s="53">
        <v>0</v>
      </c>
      <c r="L62" s="53">
        <v>0</v>
      </c>
      <c r="M62" s="53">
        <v>0</v>
      </c>
      <c r="N62" s="53">
        <v>0</v>
      </c>
      <c r="O62" s="53">
        <v>0</v>
      </c>
      <c r="P62" s="53">
        <v>0</v>
      </c>
      <c r="Q62" s="53">
        <f>+E62+F62+G62+H62+I62+J62</f>
        <v>0</v>
      </c>
    </row>
    <row r="63" spans="2:18" s="1" customFormat="1" ht="37.5" x14ac:dyDescent="0.3">
      <c r="B63" s="41" t="s">
        <v>97</v>
      </c>
      <c r="C63" s="47">
        <v>0</v>
      </c>
      <c r="D63" s="54"/>
      <c r="E63" s="53">
        <v>0</v>
      </c>
      <c r="F63" s="53">
        <v>0</v>
      </c>
      <c r="G63" s="53">
        <v>0</v>
      </c>
      <c r="H63" s="53">
        <v>0</v>
      </c>
      <c r="I63" s="53">
        <v>0</v>
      </c>
      <c r="J63" s="53">
        <v>0</v>
      </c>
      <c r="K63" s="53">
        <v>0</v>
      </c>
      <c r="L63" s="53">
        <v>0</v>
      </c>
      <c r="M63" s="53">
        <v>0</v>
      </c>
      <c r="N63" s="53">
        <v>0</v>
      </c>
      <c r="O63" s="53">
        <v>0</v>
      </c>
      <c r="P63" s="53">
        <v>0</v>
      </c>
      <c r="Q63" s="53">
        <f>+E63+F63+G63+H63+I63+J63</f>
        <v>0</v>
      </c>
      <c r="R63" s="8"/>
    </row>
    <row r="64" spans="2:18" s="120" customFormat="1" ht="27.75" customHeight="1" x14ac:dyDescent="0.25">
      <c r="B64" s="115" t="s">
        <v>39</v>
      </c>
      <c r="C64" s="122">
        <f>+C65+C66+C67+C68</f>
        <v>92300000</v>
      </c>
      <c r="D64" s="117"/>
      <c r="E64" s="124">
        <f t="shared" ref="E64:N64" si="9">+E65+E66+E67+E68</f>
        <v>5184228</v>
      </c>
      <c r="F64" s="124">
        <f>+F65+F66+F67+F68</f>
        <v>5610873</v>
      </c>
      <c r="G64" s="124">
        <f>+G65+G66+G67+G68</f>
        <v>7805463</v>
      </c>
      <c r="H64" s="124">
        <f t="shared" si="9"/>
        <v>1276878</v>
      </c>
      <c r="I64" s="124">
        <f t="shared" si="9"/>
        <v>4715163.66</v>
      </c>
      <c r="J64" s="124">
        <f t="shared" si="9"/>
        <v>17413685</v>
      </c>
      <c r="K64" s="124">
        <f t="shared" si="9"/>
        <v>6514277</v>
      </c>
      <c r="L64" s="124">
        <f t="shared" si="9"/>
        <v>10670464</v>
      </c>
      <c r="M64" s="124">
        <f t="shared" si="9"/>
        <v>16397588</v>
      </c>
      <c r="N64" s="124">
        <f t="shared" si="9"/>
        <v>11721110</v>
      </c>
      <c r="O64" s="124">
        <f t="shared" ref="O64:P64" si="10">+O65+O66+O67+O68</f>
        <v>8241198</v>
      </c>
      <c r="P64" s="124">
        <f t="shared" si="10"/>
        <v>0</v>
      </c>
      <c r="Q64" s="124">
        <f>+E64+F64+G64+H64+I64+J64+K64+L64+M64+N64+O64+P64</f>
        <v>95550927.659999996</v>
      </c>
    </row>
    <row r="65" spans="2:20" s="110" customFormat="1" ht="22.5" x14ac:dyDescent="0.35">
      <c r="B65" s="107" t="s">
        <v>40</v>
      </c>
      <c r="C65" s="108">
        <v>300000</v>
      </c>
      <c r="D65" s="107"/>
      <c r="E65" s="109"/>
      <c r="F65" s="109">
        <v>40784</v>
      </c>
      <c r="G65" s="109">
        <v>1486</v>
      </c>
      <c r="H65" s="109"/>
      <c r="I65" s="109"/>
      <c r="J65" s="109"/>
      <c r="K65" s="109"/>
      <c r="L65" s="109"/>
      <c r="M65" s="109"/>
      <c r="N65" s="109"/>
      <c r="O65" s="109"/>
      <c r="P65" s="109"/>
      <c r="Q65" s="109">
        <f>SUM(F65:P65)</f>
        <v>42270</v>
      </c>
    </row>
    <row r="66" spans="2:20" s="110" customFormat="1" ht="22.5" x14ac:dyDescent="0.35">
      <c r="B66" s="107" t="s">
        <v>41</v>
      </c>
      <c r="C66" s="108">
        <v>92000000</v>
      </c>
      <c r="D66" s="107"/>
      <c r="E66" s="109">
        <v>5184228</v>
      </c>
      <c r="F66" s="109">
        <v>5570089</v>
      </c>
      <c r="G66" s="109">
        <v>7803977</v>
      </c>
      <c r="H66" s="109">
        <v>1276878</v>
      </c>
      <c r="I66" s="109">
        <v>4715163.66</v>
      </c>
      <c r="J66" s="109">
        <v>17413685</v>
      </c>
      <c r="K66" s="109">
        <v>6514277</v>
      </c>
      <c r="L66" s="109">
        <v>10670464</v>
      </c>
      <c r="M66" s="109">
        <v>16397588</v>
      </c>
      <c r="N66" s="109">
        <v>11721110</v>
      </c>
      <c r="O66" s="109">
        <v>8241198</v>
      </c>
      <c r="P66" s="109"/>
      <c r="Q66" s="109">
        <f>SUM(E66:P66)</f>
        <v>95508657.659999996</v>
      </c>
      <c r="R66" s="111"/>
    </row>
    <row r="67" spans="2:20" s="110" customFormat="1" ht="22.5" x14ac:dyDescent="0.35">
      <c r="B67" s="107" t="s">
        <v>42</v>
      </c>
      <c r="C67" s="108"/>
      <c r="D67" s="107"/>
      <c r="E67" s="109"/>
      <c r="F67" s="109">
        <v>0</v>
      </c>
      <c r="G67" s="109">
        <v>0</v>
      </c>
      <c r="H67" s="109">
        <v>0</v>
      </c>
      <c r="I67" s="109">
        <v>0</v>
      </c>
      <c r="J67" s="109">
        <v>0</v>
      </c>
      <c r="K67" s="109">
        <v>0</v>
      </c>
      <c r="L67" s="109">
        <v>0</v>
      </c>
      <c r="M67" s="109">
        <v>0</v>
      </c>
      <c r="N67" s="109"/>
      <c r="O67" s="109"/>
      <c r="P67" s="109"/>
      <c r="Q67" s="112">
        <f>+E67+F67+G67+H67+I67+J67</f>
        <v>0</v>
      </c>
    </row>
    <row r="68" spans="2:20" s="110" customFormat="1" ht="67.5" x14ac:dyDescent="0.35">
      <c r="B68" s="113" t="s">
        <v>98</v>
      </c>
      <c r="C68" s="114"/>
      <c r="D68" s="113"/>
      <c r="E68" s="109"/>
      <c r="F68" s="109">
        <v>0</v>
      </c>
      <c r="G68" s="109">
        <v>0</v>
      </c>
      <c r="H68" s="109">
        <v>0</v>
      </c>
      <c r="I68" s="109">
        <v>0</v>
      </c>
      <c r="J68" s="109">
        <v>0</v>
      </c>
      <c r="K68" s="109">
        <v>0</v>
      </c>
      <c r="L68" s="109">
        <v>0</v>
      </c>
      <c r="M68" s="109">
        <v>0</v>
      </c>
      <c r="N68" s="109">
        <v>0</v>
      </c>
      <c r="O68" s="109">
        <v>0</v>
      </c>
      <c r="P68" s="109">
        <v>0</v>
      </c>
      <c r="Q68" s="112">
        <f>+E68+F68+G68+H68+I68+J68</f>
        <v>0</v>
      </c>
    </row>
    <row r="69" spans="2:20" s="120" customFormat="1" ht="22.5" x14ac:dyDescent="0.25">
      <c r="B69" s="115" t="s">
        <v>43</v>
      </c>
      <c r="C69" s="116">
        <v>0</v>
      </c>
      <c r="D69" s="117"/>
      <c r="E69" s="118">
        <f>+E70+E71</f>
        <v>0</v>
      </c>
      <c r="F69" s="118">
        <v>0</v>
      </c>
      <c r="G69" s="118">
        <v>0</v>
      </c>
      <c r="H69" s="118">
        <v>0</v>
      </c>
      <c r="I69" s="118">
        <v>0</v>
      </c>
      <c r="J69" s="118">
        <v>0</v>
      </c>
      <c r="K69" s="118">
        <v>0</v>
      </c>
      <c r="L69" s="118">
        <v>0</v>
      </c>
      <c r="M69" s="118">
        <v>0</v>
      </c>
      <c r="N69" s="118">
        <v>0</v>
      </c>
      <c r="O69" s="118"/>
      <c r="P69" s="118"/>
      <c r="Q69" s="118">
        <f>+I69+J69</f>
        <v>0</v>
      </c>
      <c r="R69" s="119"/>
    </row>
    <row r="70" spans="2:20" s="110" customFormat="1" ht="22.5" x14ac:dyDescent="0.35">
      <c r="B70" s="107" t="s">
        <v>44</v>
      </c>
      <c r="C70" s="114"/>
      <c r="D70" s="107"/>
      <c r="E70" s="109">
        <v>0</v>
      </c>
      <c r="F70" s="109">
        <v>0</v>
      </c>
      <c r="G70" s="109">
        <v>0</v>
      </c>
      <c r="H70" s="109">
        <v>0</v>
      </c>
      <c r="I70" s="109">
        <v>0</v>
      </c>
      <c r="J70" s="109">
        <v>0</v>
      </c>
      <c r="K70" s="109">
        <v>0</v>
      </c>
      <c r="L70" s="109">
        <v>0</v>
      </c>
      <c r="M70" s="109">
        <v>0</v>
      </c>
      <c r="N70" s="109">
        <v>0</v>
      </c>
      <c r="O70" s="109"/>
      <c r="P70" s="109"/>
      <c r="Q70" s="109">
        <f>+I70+J70</f>
        <v>0</v>
      </c>
      <c r="R70" s="111"/>
    </row>
    <row r="71" spans="2:20" s="110" customFormat="1" ht="22.5" x14ac:dyDescent="0.35">
      <c r="B71" s="107" t="s">
        <v>45</v>
      </c>
      <c r="C71" s="114"/>
      <c r="D71" s="107"/>
      <c r="E71" s="109">
        <v>0</v>
      </c>
      <c r="F71" s="109">
        <v>0</v>
      </c>
      <c r="G71" s="109">
        <v>0</v>
      </c>
      <c r="H71" s="109">
        <v>0</v>
      </c>
      <c r="I71" s="109">
        <v>0</v>
      </c>
      <c r="J71" s="109">
        <v>0</v>
      </c>
      <c r="K71" s="109">
        <v>0</v>
      </c>
      <c r="L71" s="109">
        <v>0</v>
      </c>
      <c r="M71" s="109">
        <v>0</v>
      </c>
      <c r="N71" s="109">
        <v>0</v>
      </c>
      <c r="O71" s="109"/>
      <c r="P71" s="109"/>
      <c r="Q71" s="109">
        <f>+I71+J71</f>
        <v>0</v>
      </c>
    </row>
    <row r="72" spans="2:20" s="123" customFormat="1" ht="21.75" x14ac:dyDescent="0.25">
      <c r="B72" s="121" t="s">
        <v>46</v>
      </c>
      <c r="C72" s="122">
        <f>+C73+C74+C75+C5</f>
        <v>1000000</v>
      </c>
      <c r="D72" s="121"/>
      <c r="E72" s="121">
        <f t="shared" ref="E72:M72" si="11">+E73+E74+E75</f>
        <v>196732</v>
      </c>
      <c r="F72" s="121">
        <f t="shared" si="11"/>
        <v>175496</v>
      </c>
      <c r="G72" s="121">
        <f t="shared" si="11"/>
        <v>195953</v>
      </c>
      <c r="H72" s="121">
        <f t="shared" si="11"/>
        <v>220689</v>
      </c>
      <c r="I72" s="121">
        <f t="shared" si="11"/>
        <v>226967</v>
      </c>
      <c r="J72" s="121">
        <f t="shared" si="11"/>
        <v>226967</v>
      </c>
      <c r="K72" s="121">
        <f t="shared" si="11"/>
        <v>254447</v>
      </c>
      <c r="L72" s="121">
        <f t="shared" si="11"/>
        <v>238214</v>
      </c>
      <c r="M72" s="121">
        <f t="shared" si="11"/>
        <v>224779</v>
      </c>
      <c r="N72" s="121">
        <f>+N75</f>
        <v>243158</v>
      </c>
      <c r="O72" s="121">
        <f>+O75</f>
        <v>211991</v>
      </c>
      <c r="P72" s="121"/>
      <c r="Q72" s="121">
        <f>+E72+F72+G72+H72+I72+J72+K72+L72+M72+N72+O72+P72</f>
        <v>2415393</v>
      </c>
    </row>
    <row r="73" spans="2:20" s="17" customFormat="1" ht="22.5" x14ac:dyDescent="0.3">
      <c r="B73" s="39" t="s">
        <v>47</v>
      </c>
      <c r="C73" s="60"/>
      <c r="D73" s="48"/>
      <c r="E73" s="109"/>
      <c r="F73" s="109"/>
      <c r="G73" s="109"/>
      <c r="H73" s="109"/>
      <c r="I73" s="109"/>
      <c r="J73" s="109"/>
      <c r="K73" s="109"/>
      <c r="L73" s="109"/>
      <c r="M73" s="109"/>
      <c r="N73" s="109"/>
      <c r="O73" s="109"/>
      <c r="P73" s="109"/>
      <c r="Q73" s="109">
        <f>+E73+F73+G73+H73+I73+J73</f>
        <v>0</v>
      </c>
    </row>
    <row r="74" spans="2:20" s="17" customFormat="1" ht="22.5" x14ac:dyDescent="0.3">
      <c r="B74" s="39" t="s">
        <v>48</v>
      </c>
      <c r="C74" s="60"/>
      <c r="D74" s="48"/>
      <c r="E74" s="109">
        <v>0</v>
      </c>
      <c r="F74" s="109">
        <v>0</v>
      </c>
      <c r="G74" s="109">
        <v>0</v>
      </c>
      <c r="H74" s="109">
        <v>0</v>
      </c>
      <c r="I74" s="109">
        <v>0</v>
      </c>
      <c r="J74" s="109">
        <v>0</v>
      </c>
      <c r="K74" s="109">
        <v>0</v>
      </c>
      <c r="L74" s="109">
        <v>0</v>
      </c>
      <c r="M74" s="109">
        <v>0</v>
      </c>
      <c r="N74" s="109"/>
      <c r="O74" s="109"/>
      <c r="P74" s="109"/>
      <c r="Q74" s="109">
        <f>+E74+F74+G74+H74+I74+J74</f>
        <v>0</v>
      </c>
    </row>
    <row r="75" spans="2:20" s="17" customFormat="1" ht="22.5" x14ac:dyDescent="0.3">
      <c r="B75" s="39" t="s">
        <v>49</v>
      </c>
      <c r="C75" s="60">
        <v>1000000</v>
      </c>
      <c r="D75" s="48"/>
      <c r="E75" s="109">
        <v>196732</v>
      </c>
      <c r="F75" s="109">
        <v>175496</v>
      </c>
      <c r="G75" s="109">
        <v>195953</v>
      </c>
      <c r="H75" s="109">
        <v>220689</v>
      </c>
      <c r="I75" s="109">
        <v>226967</v>
      </c>
      <c r="J75" s="109">
        <v>226967</v>
      </c>
      <c r="K75" s="109">
        <v>254447</v>
      </c>
      <c r="L75" s="109">
        <v>238214</v>
      </c>
      <c r="M75" s="109">
        <v>224779</v>
      </c>
      <c r="N75" s="109">
        <v>243158</v>
      </c>
      <c r="O75" s="109">
        <v>211991</v>
      </c>
      <c r="P75" s="109"/>
      <c r="Q75" s="109">
        <f>SUM(E75:P75)</f>
        <v>2415393</v>
      </c>
    </row>
    <row r="76" spans="2:20" s="37" customFormat="1" ht="25.5" customHeight="1" x14ac:dyDescent="0.25">
      <c r="B76" s="46" t="s">
        <v>99</v>
      </c>
      <c r="C76" s="61">
        <f>+C77+C78+C79+C80+C81++C82+C83+C84</f>
        <v>0</v>
      </c>
      <c r="D76" s="61"/>
      <c r="E76" s="61">
        <f t="shared" ref="E76:K76" si="12">+E72+E64+E54+E37+E27+E17+E11</f>
        <v>44916928</v>
      </c>
      <c r="F76" s="61">
        <f t="shared" si="12"/>
        <v>52129944.549999997</v>
      </c>
      <c r="G76" s="61">
        <f t="shared" si="12"/>
        <v>55344637.010000005</v>
      </c>
      <c r="H76" s="61">
        <f t="shared" si="12"/>
        <v>61266975.659999996</v>
      </c>
      <c r="I76" s="61">
        <f t="shared" si="12"/>
        <v>28485017.66</v>
      </c>
      <c r="J76" s="61">
        <f t="shared" si="12"/>
        <v>58241880.539999999</v>
      </c>
      <c r="K76" s="61">
        <f t="shared" si="12"/>
        <v>74323990.960000008</v>
      </c>
      <c r="L76" s="61">
        <f>+L72+L64+L54+L37+L27+L17+L11</f>
        <v>52826114.829999998</v>
      </c>
      <c r="M76" s="61">
        <f>+M72+M64+M54+M37+M27+M17+M11</f>
        <v>74594369.829999998</v>
      </c>
      <c r="N76" s="61">
        <f>+N64+N54+N37+N27+N17+N11+N72</f>
        <v>55580060.829999998</v>
      </c>
      <c r="O76" s="61">
        <f>+O72+O64+O54+O37+O27+O17+O11</f>
        <v>54466463.829999998</v>
      </c>
      <c r="P76" s="61">
        <f>+P72+P64+P54+P37+P27+P17+P11</f>
        <v>52654929.789999999</v>
      </c>
      <c r="Q76" s="61">
        <f>SUM(E76:P76)</f>
        <v>664831313.49000001</v>
      </c>
    </row>
    <row r="77" spans="2:20" s="12" customFormat="1" ht="20.25" x14ac:dyDescent="0.25">
      <c r="B77" s="87" t="s">
        <v>50</v>
      </c>
      <c r="C77" s="62"/>
      <c r="D77" s="63"/>
      <c r="E77" s="64">
        <f>+E81</f>
        <v>2122556</v>
      </c>
      <c r="F77" s="65">
        <f>+F78+F79+F80+F81+F82+F83+F84+F85</f>
        <v>0</v>
      </c>
      <c r="G77" s="64">
        <f>+G78+G81</f>
        <v>9131124</v>
      </c>
      <c r="H77" s="64">
        <f>+H78+H79+H80+H81+H82+H83+H84+H85</f>
        <v>0</v>
      </c>
      <c r="I77" s="64">
        <f>+I78+I81</f>
        <v>77401549</v>
      </c>
      <c r="J77" s="64">
        <f>+J78+J81</f>
        <v>75586315</v>
      </c>
      <c r="K77" s="64">
        <f>+K79+K82</f>
        <v>0</v>
      </c>
      <c r="L77" s="64">
        <f>+L78+L81</f>
        <v>5326686</v>
      </c>
      <c r="M77" s="64"/>
      <c r="N77" s="64"/>
      <c r="O77" s="64"/>
      <c r="P77" s="64">
        <f>+P78+P81</f>
        <v>88612334</v>
      </c>
      <c r="Q77" s="64">
        <f>+E77+F77+G77+H77+I77+J77+K77+L77+M77+N77+O77+P77</f>
        <v>258180564</v>
      </c>
    </row>
    <row r="78" spans="2:20" s="7" customFormat="1" ht="20.25" x14ac:dyDescent="0.3">
      <c r="B78" s="42" t="s">
        <v>51</v>
      </c>
      <c r="C78" s="66"/>
      <c r="D78" s="67"/>
      <c r="E78" s="68"/>
      <c r="F78" s="69">
        <v>0</v>
      </c>
      <c r="G78" s="68">
        <f>+G79</f>
        <v>2421194</v>
      </c>
      <c r="H78" s="68">
        <v>0</v>
      </c>
      <c r="I78" s="68">
        <f>+I79</f>
        <v>70525116</v>
      </c>
      <c r="J78" s="68">
        <f>+J79</f>
        <v>61673538</v>
      </c>
      <c r="K78" s="68">
        <v>0</v>
      </c>
      <c r="L78" s="68">
        <f>+L79</f>
        <v>800500</v>
      </c>
      <c r="M78" s="68">
        <v>0</v>
      </c>
      <c r="N78" s="68"/>
      <c r="O78" s="68"/>
      <c r="P78" s="68">
        <f>+P79</f>
        <v>77580236</v>
      </c>
      <c r="Q78" s="68">
        <f>+E78+F78+G78+H78+I78+J78+L78</f>
        <v>135420348</v>
      </c>
    </row>
    <row r="79" spans="2:20" s="33" customFormat="1" ht="20.25" x14ac:dyDescent="0.25">
      <c r="B79" s="43" t="s">
        <v>52</v>
      </c>
      <c r="C79" s="60"/>
      <c r="D79" s="70"/>
      <c r="E79" s="70"/>
      <c r="F79" s="70">
        <v>0</v>
      </c>
      <c r="G79" s="70">
        <v>2421194</v>
      </c>
      <c r="H79" s="70">
        <v>0</v>
      </c>
      <c r="I79" s="70">
        <v>70525116</v>
      </c>
      <c r="J79" s="70">
        <v>61673538</v>
      </c>
      <c r="K79" s="70">
        <v>0</v>
      </c>
      <c r="L79" s="70">
        <v>800500</v>
      </c>
      <c r="M79" s="70"/>
      <c r="N79" s="70"/>
      <c r="O79" s="70"/>
      <c r="P79" s="70">
        <v>77580236</v>
      </c>
      <c r="Q79" s="70">
        <f>+E79+F79+G79+H79+I79+J79+L79</f>
        <v>135420348</v>
      </c>
      <c r="R79" s="14"/>
      <c r="S79" s="14"/>
      <c r="T79" s="14"/>
    </row>
    <row r="80" spans="2:20" s="1" customFormat="1" ht="20.25" x14ac:dyDescent="0.3">
      <c r="B80" s="39" t="s">
        <v>53</v>
      </c>
      <c r="C80" s="71"/>
      <c r="D80" s="48"/>
      <c r="E80" s="49"/>
      <c r="F80" s="72">
        <v>0</v>
      </c>
      <c r="G80" s="49"/>
      <c r="H80" s="49">
        <v>0</v>
      </c>
      <c r="I80" s="49">
        <v>0</v>
      </c>
      <c r="J80" s="49">
        <v>0</v>
      </c>
      <c r="K80" s="49">
        <v>0</v>
      </c>
      <c r="L80" s="49">
        <v>0</v>
      </c>
      <c r="M80" s="49"/>
      <c r="N80" s="49"/>
      <c r="O80" s="49">
        <v>0</v>
      </c>
      <c r="P80" s="49">
        <v>0</v>
      </c>
      <c r="Q80" s="49">
        <f t="shared" ref="Q80:Q85" si="13">+E80+F80+G80+H80+I80+J80</f>
        <v>0</v>
      </c>
      <c r="R80" s="36"/>
      <c r="S80" s="14"/>
      <c r="T80" s="14"/>
    </row>
    <row r="81" spans="2:20" s="35" customFormat="1" ht="20.25" x14ac:dyDescent="0.25">
      <c r="B81" s="44" t="s">
        <v>54</v>
      </c>
      <c r="C81" s="66"/>
      <c r="D81" s="73"/>
      <c r="E81" s="58">
        <f>+E82</f>
        <v>2122556</v>
      </c>
      <c r="F81" s="59">
        <v>0</v>
      </c>
      <c r="G81" s="58">
        <f>+G82</f>
        <v>6709930</v>
      </c>
      <c r="H81" s="58">
        <v>0</v>
      </c>
      <c r="I81" s="58">
        <f>+I82</f>
        <v>6876433</v>
      </c>
      <c r="J81" s="58">
        <f>+J82</f>
        <v>13912777</v>
      </c>
      <c r="K81" s="58">
        <v>0</v>
      </c>
      <c r="L81" s="58">
        <f>+L82</f>
        <v>4526186</v>
      </c>
      <c r="M81" s="58"/>
      <c r="N81" s="58"/>
      <c r="O81" s="58">
        <f>+O82</f>
        <v>10113128</v>
      </c>
      <c r="P81" s="58">
        <f>+P82</f>
        <v>11032098</v>
      </c>
      <c r="Q81" s="58">
        <f>+E81+F81+G81+H81+I81+J81+L81</f>
        <v>34147882</v>
      </c>
      <c r="R81" s="34"/>
      <c r="S81" s="34"/>
      <c r="T81" s="34"/>
    </row>
    <row r="82" spans="2:20" s="33" customFormat="1" ht="20.25" x14ac:dyDescent="0.25">
      <c r="B82" s="43" t="s">
        <v>55</v>
      </c>
      <c r="C82" s="47"/>
      <c r="D82" s="70"/>
      <c r="E82" s="70">
        <v>2122556</v>
      </c>
      <c r="F82" s="70">
        <v>0</v>
      </c>
      <c r="G82" s="70">
        <v>6709930</v>
      </c>
      <c r="H82" s="70">
        <v>0</v>
      </c>
      <c r="I82" s="70">
        <v>6876433</v>
      </c>
      <c r="J82" s="70">
        <v>13912777</v>
      </c>
      <c r="K82" s="70">
        <v>0</v>
      </c>
      <c r="L82" s="70">
        <v>4526186</v>
      </c>
      <c r="M82" s="70"/>
      <c r="N82" s="70"/>
      <c r="O82" s="70">
        <v>10113128</v>
      </c>
      <c r="P82" s="70">
        <v>11032098</v>
      </c>
      <c r="Q82" s="70">
        <f>+E82+F82+G82+H82+I82+J82+K82+L82</f>
        <v>34147882</v>
      </c>
      <c r="R82" s="14"/>
      <c r="S82" s="14"/>
      <c r="T82" s="14"/>
    </row>
    <row r="83" spans="2:20" s="1" customFormat="1" ht="18.75" customHeight="1" x14ac:dyDescent="0.3">
      <c r="B83" s="39" t="s">
        <v>56</v>
      </c>
      <c r="C83" s="71"/>
      <c r="D83" s="48"/>
      <c r="E83" s="49"/>
      <c r="F83" s="74">
        <v>0</v>
      </c>
      <c r="G83" s="49"/>
      <c r="H83" s="49">
        <v>0</v>
      </c>
      <c r="I83" s="49">
        <v>0</v>
      </c>
      <c r="J83" s="49">
        <v>0</v>
      </c>
      <c r="K83" s="49">
        <v>0</v>
      </c>
      <c r="L83" s="49">
        <v>0</v>
      </c>
      <c r="M83" s="49">
        <v>0</v>
      </c>
      <c r="N83" s="49"/>
      <c r="O83" s="49">
        <v>0</v>
      </c>
      <c r="P83" s="49">
        <v>0</v>
      </c>
      <c r="Q83" s="49">
        <f t="shared" si="13"/>
        <v>0</v>
      </c>
    </row>
    <row r="84" spans="2:20" s="9" customFormat="1" ht="20.25" x14ac:dyDescent="0.25">
      <c r="B84" s="45" t="s">
        <v>57</v>
      </c>
      <c r="C84" s="75"/>
      <c r="D84" s="76"/>
      <c r="E84" s="77"/>
      <c r="F84" s="59">
        <v>0</v>
      </c>
      <c r="G84" s="77"/>
      <c r="H84" s="77">
        <v>0</v>
      </c>
      <c r="I84" s="77">
        <v>0</v>
      </c>
      <c r="J84" s="77">
        <v>0</v>
      </c>
      <c r="K84" s="77">
        <v>0</v>
      </c>
      <c r="L84" s="77">
        <v>0</v>
      </c>
      <c r="M84" s="77">
        <v>0</v>
      </c>
      <c r="N84" s="77"/>
      <c r="O84" s="77">
        <v>0</v>
      </c>
      <c r="P84" s="77">
        <v>0</v>
      </c>
      <c r="Q84" s="77">
        <f t="shared" si="13"/>
        <v>0</v>
      </c>
    </row>
    <row r="85" spans="2:20" s="1" customFormat="1" ht="20.25" x14ac:dyDescent="0.3">
      <c r="B85" s="39" t="s">
        <v>58</v>
      </c>
      <c r="C85" s="78"/>
      <c r="D85" s="48"/>
      <c r="E85" s="49"/>
      <c r="F85" s="74">
        <v>0</v>
      </c>
      <c r="G85" s="49"/>
      <c r="H85" s="49">
        <v>0</v>
      </c>
      <c r="I85" s="49">
        <v>0</v>
      </c>
      <c r="J85" s="49">
        <v>0</v>
      </c>
      <c r="K85" s="49">
        <v>0</v>
      </c>
      <c r="L85" s="49">
        <v>0</v>
      </c>
      <c r="M85" s="49">
        <v>0</v>
      </c>
      <c r="N85" s="49"/>
      <c r="O85" s="49">
        <v>0</v>
      </c>
      <c r="P85" s="49">
        <v>0</v>
      </c>
      <c r="Q85" s="49">
        <f t="shared" si="13"/>
        <v>0</v>
      </c>
    </row>
    <row r="86" spans="2:20" s="138" customFormat="1" ht="31.5" customHeight="1" x14ac:dyDescent="0.25">
      <c r="B86" s="137" t="s">
        <v>79</v>
      </c>
      <c r="C86" s="137">
        <f>+C72+C64+C54+C37+C27+C17+C11</f>
        <v>555665998</v>
      </c>
      <c r="D86" s="137"/>
      <c r="E86" s="137">
        <f>+E76+E77</f>
        <v>47039484</v>
      </c>
      <c r="F86" s="137">
        <f>+F77+F72+F69+F64+F54+F46+F37+F27+F17+F11</f>
        <v>52129944.549999997</v>
      </c>
      <c r="G86" s="137">
        <f>+G76+G77</f>
        <v>64475761.010000005</v>
      </c>
      <c r="H86" s="137">
        <f>+H77+H72+H69+H64+H54+H46+H37+H27+H17+H11</f>
        <v>61266975.659999996</v>
      </c>
      <c r="I86" s="137">
        <f>+I76</f>
        <v>28485017.66</v>
      </c>
      <c r="J86" s="137">
        <f>+J76+J77</f>
        <v>133828195.53999999</v>
      </c>
      <c r="K86" s="137">
        <f>+K76</f>
        <v>74323990.960000008</v>
      </c>
      <c r="L86" s="137">
        <f>+L76+L77</f>
        <v>58152800.829999998</v>
      </c>
      <c r="M86" s="137">
        <f>+M76</f>
        <v>74594369.829999998</v>
      </c>
      <c r="N86" s="137">
        <f>+N76</f>
        <v>55580060.829999998</v>
      </c>
      <c r="O86" s="137">
        <f>+O81+O76</f>
        <v>64579591.829999998</v>
      </c>
      <c r="P86" s="137">
        <f>+P77+P76</f>
        <v>141267263.78999999</v>
      </c>
      <c r="Q86" s="137">
        <f>+Q76+Q77</f>
        <v>923011877.49000001</v>
      </c>
    </row>
    <row r="87" spans="2:20" ht="20.25" x14ac:dyDescent="0.3">
      <c r="B87" s="88" t="s">
        <v>80</v>
      </c>
      <c r="C87" s="79"/>
      <c r="D87" s="79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143"/>
      <c r="P87" s="80"/>
      <c r="Q87" s="80"/>
    </row>
    <row r="88" spans="2:20" ht="20.25" x14ac:dyDescent="0.3">
      <c r="B88" s="89" t="s">
        <v>81</v>
      </c>
      <c r="C88" s="81"/>
      <c r="D88" s="81"/>
      <c r="E88" s="82"/>
      <c r="F88" s="82"/>
      <c r="G88" s="82"/>
      <c r="H88" s="82"/>
      <c r="I88" s="82"/>
      <c r="J88" s="82"/>
      <c r="K88" s="82"/>
      <c r="L88" s="82"/>
      <c r="M88" s="82"/>
      <c r="N88" s="82"/>
      <c r="O88" s="144"/>
      <c r="P88" s="82"/>
      <c r="Q88" s="82"/>
    </row>
    <row r="89" spans="2:20" ht="15.75" customHeight="1" x14ac:dyDescent="0.3">
      <c r="B89" s="89" t="s">
        <v>85</v>
      </c>
      <c r="C89" s="81"/>
      <c r="D89" s="81"/>
      <c r="E89" s="82"/>
      <c r="F89" s="82"/>
      <c r="G89" s="82"/>
      <c r="H89" s="82"/>
      <c r="I89" s="82"/>
      <c r="J89" s="82"/>
      <c r="K89" s="82"/>
      <c r="L89" s="82"/>
      <c r="M89" s="82"/>
      <c r="N89" s="82"/>
      <c r="O89" s="144"/>
      <c r="P89" s="152"/>
      <c r="Q89" s="82"/>
    </row>
    <row r="90" spans="2:20" ht="20.25" x14ac:dyDescent="0.3">
      <c r="B90" s="89" t="s">
        <v>82</v>
      </c>
      <c r="C90" s="81"/>
      <c r="D90" s="81"/>
      <c r="E90" s="82"/>
      <c r="F90" s="82"/>
      <c r="G90" s="82"/>
      <c r="H90" s="82"/>
      <c r="I90" s="83"/>
      <c r="J90" s="83"/>
      <c r="K90" s="83"/>
      <c r="L90" s="83"/>
      <c r="M90" s="83"/>
      <c r="N90" s="83"/>
      <c r="O90" s="145"/>
      <c r="P90" s="152"/>
      <c r="Q90" s="83"/>
    </row>
    <row r="91" spans="2:20" ht="20.25" x14ac:dyDescent="0.3">
      <c r="B91" s="90" t="s">
        <v>84</v>
      </c>
      <c r="C91" s="84"/>
      <c r="D91" s="84"/>
      <c r="E91" s="82"/>
      <c r="F91" s="82"/>
      <c r="G91" s="82"/>
      <c r="H91" s="82"/>
      <c r="I91" s="83"/>
      <c r="J91" s="83"/>
      <c r="K91" s="83"/>
      <c r="L91" s="83"/>
      <c r="M91" s="83"/>
      <c r="N91" s="83"/>
      <c r="O91" s="145"/>
      <c r="P91" s="83"/>
      <c r="Q91" s="83"/>
    </row>
    <row r="92" spans="2:20" ht="20.25" x14ac:dyDescent="0.3">
      <c r="B92" s="90" t="s">
        <v>83</v>
      </c>
      <c r="C92" s="84"/>
      <c r="D92" s="84"/>
      <c r="E92" s="82"/>
      <c r="F92" s="82"/>
      <c r="G92" s="82"/>
      <c r="H92" s="82"/>
      <c r="I92" s="82"/>
      <c r="J92" s="82"/>
      <c r="K92" s="82"/>
      <c r="L92" s="82"/>
      <c r="M92" s="82"/>
      <c r="N92" s="82"/>
      <c r="O92" s="144"/>
      <c r="P92" s="82"/>
      <c r="Q92" s="82"/>
    </row>
    <row r="93" spans="2:20" ht="33.75" customHeight="1" x14ac:dyDescent="0.35">
      <c r="M93" s="20"/>
      <c r="N93" s="20"/>
      <c r="O93" s="146"/>
      <c r="P93" s="20"/>
      <c r="Q93" s="20"/>
    </row>
    <row r="94" spans="2:20" s="2" customFormat="1" ht="33.75" customHeight="1" x14ac:dyDescent="0.3">
      <c r="B94" s="6"/>
      <c r="C94" s="99"/>
      <c r="D94" s="18"/>
      <c r="E94" s="18"/>
      <c r="F94" s="18"/>
      <c r="G94" s="18"/>
      <c r="H94" s="18"/>
      <c r="I94" s="18"/>
      <c r="J94" s="18"/>
      <c r="K94" s="18"/>
      <c r="L94" s="18"/>
      <c r="M94" s="156"/>
      <c r="N94" s="156"/>
      <c r="O94" s="156"/>
      <c r="P94" s="156"/>
      <c r="Q94" s="156"/>
    </row>
    <row r="95" spans="2:20" s="2" customFormat="1" ht="33.75" customHeight="1" x14ac:dyDescent="0.3">
      <c r="B95" s="6"/>
      <c r="C95" s="99"/>
      <c r="D95" s="18"/>
      <c r="E95" s="18"/>
      <c r="F95" s="18"/>
      <c r="G95" s="18"/>
      <c r="H95" s="18"/>
      <c r="I95" s="18"/>
      <c r="J95" s="18"/>
      <c r="K95" s="18"/>
      <c r="L95" s="18"/>
      <c r="M95" s="21"/>
      <c r="N95" s="21"/>
      <c r="O95" s="147"/>
      <c r="P95" s="21"/>
      <c r="Q95" s="21"/>
    </row>
    <row r="96" spans="2:20" s="2" customFormat="1" ht="33.75" customHeight="1" x14ac:dyDescent="0.3">
      <c r="B96" s="6"/>
      <c r="C96" s="99"/>
      <c r="D96" s="18"/>
      <c r="E96" s="18"/>
      <c r="F96" s="18"/>
      <c r="G96" s="18"/>
      <c r="H96" s="18"/>
      <c r="I96" s="18"/>
      <c r="J96" s="18"/>
      <c r="K96" s="18"/>
      <c r="L96" s="29"/>
      <c r="M96" s="29"/>
      <c r="N96" s="29"/>
      <c r="O96" s="148"/>
      <c r="P96" s="29"/>
      <c r="Q96" s="21"/>
    </row>
    <row r="97" spans="2:20" s="2" customFormat="1" ht="33.75" customHeight="1" x14ac:dyDescent="0.3">
      <c r="B97" s="91" t="s">
        <v>113</v>
      </c>
      <c r="C97" s="99"/>
      <c r="D97" s="18"/>
      <c r="E97" s="18"/>
      <c r="F97" s="18"/>
      <c r="G97" s="18"/>
      <c r="H97" s="18"/>
      <c r="I97" s="18"/>
      <c r="J97" s="18"/>
      <c r="K97" s="18"/>
      <c r="L97" s="18"/>
      <c r="M97" s="21"/>
      <c r="N97" s="21"/>
      <c r="O97" s="147"/>
      <c r="P97" s="21"/>
      <c r="Q97" s="21"/>
    </row>
    <row r="98" spans="2:20" s="2" customFormat="1" ht="33.75" customHeight="1" x14ac:dyDescent="0.35">
      <c r="B98" s="92" t="s">
        <v>76</v>
      </c>
      <c r="C98" s="100"/>
      <c r="D98" s="23"/>
      <c r="E98" s="5"/>
      <c r="F98" s="15"/>
      <c r="G98" s="156"/>
      <c r="H98" s="156"/>
      <c r="I98" s="156"/>
      <c r="J98" s="15"/>
      <c r="K98" s="15"/>
      <c r="L98" s="15"/>
      <c r="M98" s="168" t="s">
        <v>104</v>
      </c>
      <c r="N98" s="168"/>
      <c r="O98" s="168"/>
      <c r="P98" s="168"/>
      <c r="Q98" s="168"/>
    </row>
    <row r="99" spans="2:20" s="2" customFormat="1" ht="23.25" x14ac:dyDescent="0.35">
      <c r="B99" s="93" t="s">
        <v>114</v>
      </c>
      <c r="C99" s="101"/>
      <c r="D99" s="22"/>
      <c r="E99" s="5"/>
      <c r="F99" s="15"/>
      <c r="G99" s="15"/>
      <c r="H99" s="29"/>
      <c r="I99" s="29"/>
      <c r="J99" s="29"/>
      <c r="K99" s="29"/>
      <c r="L99" s="29"/>
      <c r="M99" s="167" t="s">
        <v>105</v>
      </c>
      <c r="N99" s="167"/>
      <c r="O99" s="167"/>
      <c r="P99" s="167"/>
      <c r="Q99" s="167"/>
    </row>
    <row r="100" spans="2:20" ht="26.25" x14ac:dyDescent="0.4">
      <c r="E100" s="19"/>
      <c r="F100" s="5"/>
      <c r="G100" s="5"/>
      <c r="H100" s="5"/>
      <c r="I100" s="5"/>
      <c r="J100" s="5"/>
      <c r="K100" s="5"/>
      <c r="L100" s="5"/>
      <c r="M100" s="5"/>
      <c r="N100" s="5"/>
      <c r="O100" s="149"/>
      <c r="P100" s="5"/>
      <c r="Q100" s="5"/>
    </row>
    <row r="101" spans="2:20" ht="15" customHeight="1" x14ac:dyDescent="0.35"/>
    <row r="102" spans="2:20" x14ac:dyDescent="0.35">
      <c r="G102" s="154" t="s">
        <v>108</v>
      </c>
      <c r="H102" s="154"/>
      <c r="I102" s="154"/>
    </row>
    <row r="103" spans="2:20" ht="23.25" x14ac:dyDescent="0.35">
      <c r="G103" s="157" t="s">
        <v>106</v>
      </c>
      <c r="H103" s="157"/>
      <c r="I103" s="157"/>
    </row>
    <row r="104" spans="2:20" ht="23.25" x14ac:dyDescent="0.35">
      <c r="G104" s="167" t="s">
        <v>107</v>
      </c>
      <c r="H104" s="167"/>
      <c r="I104" s="167"/>
    </row>
    <row r="105" spans="2:20" ht="15" customHeight="1" x14ac:dyDescent="0.35">
      <c r="G105" s="26"/>
      <c r="H105" s="26"/>
      <c r="I105" s="26"/>
      <c r="J105" s="26"/>
      <c r="K105" s="26"/>
      <c r="L105" s="26"/>
      <c r="M105" s="26"/>
      <c r="N105" s="26"/>
      <c r="O105" s="151"/>
      <c r="P105" s="26"/>
      <c r="Q105" s="26"/>
      <c r="R105" s="26"/>
      <c r="S105" s="26"/>
      <c r="T105" s="26"/>
    </row>
    <row r="106" spans="2:20" ht="15" customHeight="1" x14ac:dyDescent="0.35">
      <c r="G106" s="26"/>
      <c r="H106" s="26"/>
      <c r="I106" s="26"/>
      <c r="J106" s="26"/>
      <c r="K106" s="26"/>
      <c r="L106" s="26"/>
      <c r="M106" s="26"/>
      <c r="N106" s="26"/>
      <c r="O106" s="151"/>
      <c r="P106" s="26"/>
      <c r="Q106" s="26"/>
      <c r="R106" s="26"/>
      <c r="S106" s="26"/>
      <c r="T106" s="26"/>
    </row>
    <row r="107" spans="2:20" ht="15" customHeight="1" x14ac:dyDescent="0.35">
      <c r="F107" s="26"/>
      <c r="G107" s="26"/>
      <c r="H107" s="26"/>
      <c r="I107" s="26"/>
      <c r="J107" s="26"/>
      <c r="K107" s="26"/>
      <c r="L107" s="26"/>
      <c r="M107" s="26"/>
      <c r="N107" s="26"/>
      <c r="O107" s="151"/>
      <c r="P107" s="26"/>
      <c r="Q107" s="26"/>
      <c r="R107" s="26"/>
      <c r="S107" s="26"/>
    </row>
    <row r="108" spans="2:20" ht="15" customHeight="1" x14ac:dyDescent="0.35">
      <c r="F108" s="26"/>
      <c r="G108" s="26"/>
      <c r="H108" s="26"/>
      <c r="I108" s="26"/>
      <c r="J108" s="26"/>
      <c r="K108" s="26"/>
      <c r="L108" s="26"/>
      <c r="M108" s="26"/>
      <c r="N108" s="26"/>
      <c r="O108" s="151"/>
      <c r="P108" s="26"/>
      <c r="Q108" s="26"/>
      <c r="R108" s="26"/>
      <c r="S108" s="26"/>
    </row>
    <row r="111" spans="2:20" x14ac:dyDescent="0.35">
      <c r="F111" s="27"/>
      <c r="G111" s="27"/>
      <c r="H111" s="27"/>
    </row>
    <row r="112" spans="2:20" x14ac:dyDescent="0.35">
      <c r="F112" s="10"/>
      <c r="G112" s="10"/>
      <c r="H112" s="10"/>
    </row>
    <row r="113" spans="6:8" x14ac:dyDescent="0.35">
      <c r="F113" s="11"/>
      <c r="G113" s="11"/>
      <c r="H113" s="11"/>
    </row>
    <row r="115" spans="6:8" x14ac:dyDescent="0.35">
      <c r="F115" s="6"/>
      <c r="G115" s="6"/>
      <c r="H115" s="6"/>
    </row>
    <row r="116" spans="6:8" ht="3" customHeight="1" x14ac:dyDescent="0.35">
      <c r="F116" s="24"/>
      <c r="G116" s="24"/>
      <c r="H116" s="24"/>
    </row>
    <row r="117" spans="6:8" x14ac:dyDescent="0.35">
      <c r="F117" s="25"/>
      <c r="G117" s="25"/>
      <c r="H117" s="25"/>
    </row>
    <row r="128" spans="6:8" ht="21.75" thickBot="1" x14ac:dyDescent="0.4"/>
    <row r="129" spans="2:4" ht="21.75" thickBot="1" x14ac:dyDescent="0.3">
      <c r="B129" s="94" t="s">
        <v>115</v>
      </c>
      <c r="C129" s="102"/>
      <c r="D129" s="30"/>
    </row>
    <row r="130" spans="2:4" ht="39" thickBot="1" x14ac:dyDescent="0.4">
      <c r="B130" s="95" t="s">
        <v>116</v>
      </c>
      <c r="C130" s="103"/>
      <c r="D130" s="31"/>
    </row>
    <row r="131" spans="2:4" ht="76.5" thickBot="1" x14ac:dyDescent="0.4">
      <c r="B131" s="96" t="s">
        <v>117</v>
      </c>
      <c r="C131" s="104"/>
      <c r="D131" s="32"/>
    </row>
  </sheetData>
  <mergeCells count="18">
    <mergeCell ref="G104:I104"/>
    <mergeCell ref="M98:Q98"/>
    <mergeCell ref="M99:Q99"/>
    <mergeCell ref="E8:Q8"/>
    <mergeCell ref="C8:C9"/>
    <mergeCell ref="D8:D9"/>
    <mergeCell ref="B1:Q1"/>
    <mergeCell ref="M94:Q94"/>
    <mergeCell ref="G98:I98"/>
    <mergeCell ref="G102:I102"/>
    <mergeCell ref="G103:I103"/>
    <mergeCell ref="B8:B9"/>
    <mergeCell ref="B2:Q2"/>
    <mergeCell ref="B3:Q3"/>
    <mergeCell ref="B4:Q4"/>
    <mergeCell ref="B5:Q5"/>
    <mergeCell ref="B6:Q6"/>
    <mergeCell ref="B7:Q7"/>
  </mergeCells>
  <printOptions horizontalCentered="1"/>
  <pageMargins left="7.874015748031496E-2" right="0.39370078740157483" top="0.39370078740157483" bottom="0.39370078740157483" header="0.31496062992125984" footer="0.31496062992125984"/>
  <pageSetup paperSize="5" scale="38" fitToHeight="15" orientation="landscape" r:id="rId1"/>
  <headerFooter>
    <oddFooter>&amp;R&amp;P</oddFooter>
  </headerFooter>
  <rowBreaks count="1" manualBreakCount="1">
    <brk id="75" max="1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3736F6-5C64-4FB9-9AF1-495745257C9D}">
  <dimension ref="A1"/>
  <sheetViews>
    <sheetView workbookViewId="0">
      <selection activeCell="H14" sqref="H14:H15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P3 Ejecució (3)</vt:lpstr>
      <vt:lpstr>Hoja1</vt:lpstr>
      <vt:lpstr>'P3 Ejecució (3)'!Área_de_impresión</vt:lpstr>
      <vt:lpstr>'P3 Ejecució (3)'!Títulos_a_imprimir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Marielis Tineo</cp:lastModifiedBy>
  <cp:lastPrinted>2022-01-14T12:44:23Z</cp:lastPrinted>
  <dcterms:created xsi:type="dcterms:W3CDTF">2021-07-29T18:58:50Z</dcterms:created>
  <dcterms:modified xsi:type="dcterms:W3CDTF">2022-01-14T19:26:08Z</dcterms:modified>
</cp:coreProperties>
</file>