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AI\Publica\A2\SubPortalTransp\2022\Presupuesto\Ejecución del presupuesto\Enero\"/>
    </mc:Choice>
  </mc:AlternateContent>
  <xr:revisionPtr revIDLastSave="0" documentId="8_{F740667C-075E-4DA2-9BAB-E9A597E8E405}" xr6:coauthVersionLast="47" xr6:coauthVersionMax="47" xr10:uidLastSave="{00000000-0000-0000-0000-000000000000}"/>
  <bookViews>
    <workbookView xWindow="-120" yWindow="-120" windowWidth="29040" windowHeight="15840" xr2:uid="{EFDCE2DE-48C2-417E-B544-14DEA79B959C}"/>
  </bookViews>
  <sheets>
    <sheet name="PRESUPUESTO GENERAL  2022 (2)" sheetId="1" r:id="rId1"/>
  </sheets>
  <externalReferences>
    <externalReference r:id="rId2"/>
  </externalReferences>
  <definedNames>
    <definedName name="_xlnm.Print_Area" localSheetId="0">'PRESUPUESTO GENERAL  2022 (2)'!$A$1:$P$109</definedName>
    <definedName name="_xlnm.Print_Titles" localSheetId="0">'PRESUPUESTO GENERAL  2022 (2)'!$1:$14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7" i="1" l="1"/>
  <c r="P86" i="1"/>
  <c r="P85" i="1"/>
  <c r="P84" i="1"/>
  <c r="P83" i="1"/>
  <c r="P82" i="1"/>
  <c r="P81" i="1"/>
  <c r="P80" i="1"/>
  <c r="D79" i="1"/>
  <c r="D88" i="1" s="1"/>
  <c r="B79" i="1"/>
  <c r="P78" i="1"/>
  <c r="P77" i="1"/>
  <c r="P76" i="1"/>
  <c r="D75" i="1"/>
  <c r="P75" i="1" s="1"/>
  <c r="B75" i="1"/>
  <c r="B72" i="1"/>
  <c r="B70" i="1"/>
  <c r="B69" i="1"/>
  <c r="D67" i="1"/>
  <c r="B67" i="1"/>
  <c r="P66" i="1"/>
  <c r="P65" i="1"/>
  <c r="P64" i="1"/>
  <c r="P63" i="1"/>
  <c r="B63" i="1"/>
  <c r="P62" i="1"/>
  <c r="B62" i="1"/>
  <c r="P61" i="1"/>
  <c r="P60" i="1"/>
  <c r="B60" i="1"/>
  <c r="P59" i="1"/>
  <c r="B59" i="1"/>
  <c r="B57" i="1" s="1"/>
  <c r="P58" i="1"/>
  <c r="B58" i="1"/>
  <c r="D57" i="1"/>
  <c r="P57" i="1" s="1"/>
  <c r="B50" i="1"/>
  <c r="P49" i="1"/>
  <c r="P48" i="1"/>
  <c r="P47" i="1"/>
  <c r="P46" i="1"/>
  <c r="P45" i="1"/>
  <c r="P44" i="1"/>
  <c r="P43" i="1"/>
  <c r="P42" i="1"/>
  <c r="B42" i="1"/>
  <c r="B41" i="1" s="1"/>
  <c r="P41" i="1"/>
  <c r="D41" i="1"/>
  <c r="P40" i="1"/>
  <c r="B40" i="1"/>
  <c r="P39" i="1"/>
  <c r="P38" i="1"/>
  <c r="B38" i="1"/>
  <c r="P37" i="1"/>
  <c r="B37" i="1"/>
  <c r="P36" i="1"/>
  <c r="B36" i="1"/>
  <c r="P35" i="1"/>
  <c r="P34" i="1"/>
  <c r="B34" i="1"/>
  <c r="P33" i="1"/>
  <c r="B33" i="1"/>
  <c r="B31" i="1" s="1"/>
  <c r="P32" i="1"/>
  <c r="D31" i="1"/>
  <c r="P31" i="1" s="1"/>
  <c r="P30" i="1"/>
  <c r="B30" i="1"/>
  <c r="P29" i="1"/>
  <c r="P28" i="1"/>
  <c r="B28" i="1"/>
  <c r="P27" i="1"/>
  <c r="B27" i="1"/>
  <c r="P26" i="1"/>
  <c r="B26" i="1"/>
  <c r="P25" i="1"/>
  <c r="B25" i="1"/>
  <c r="P24" i="1"/>
  <c r="B24" i="1"/>
  <c r="P23" i="1"/>
  <c r="B23" i="1"/>
  <c r="P22" i="1"/>
  <c r="B22" i="1"/>
  <c r="D21" i="1"/>
  <c r="P21" i="1" s="1"/>
  <c r="B21" i="1"/>
  <c r="P20" i="1"/>
  <c r="B20" i="1"/>
  <c r="P19" i="1"/>
  <c r="B19" i="1"/>
  <c r="B15" i="1" s="1"/>
  <c r="P18" i="1"/>
  <c r="P17" i="1"/>
  <c r="P16" i="1"/>
  <c r="P15" i="1"/>
  <c r="E15" i="1"/>
  <c r="D15" i="1"/>
  <c r="B88" i="1" l="1"/>
  <c r="P79" i="1"/>
  <c r="P88" i="1" s="1"/>
</calcChain>
</file>

<file path=xl/sharedStrings.xml><?xml version="1.0" encoding="utf-8"?>
<sst xmlns="http://schemas.openxmlformats.org/spreadsheetml/2006/main" count="106" uniqueCount="106">
  <si>
    <t>Ministerio de Salud Pública</t>
  </si>
  <si>
    <t xml:space="preserve">CORPORACIÓN DE ACUEDUCTOS Y ALCANTARILLADOS DE PUERTO PLATA </t>
  </si>
  <si>
    <t>CORAAPPLATA</t>
  </si>
  <si>
    <t xml:space="preserve">DIRECCIÓN DE PLANIFICACIÓN </t>
  </si>
  <si>
    <t>Año 2022</t>
  </si>
  <si>
    <t>EJECUCIÓN DE GASTO Y APLICACIONES FINANCIERAS</t>
  </si>
  <si>
    <t>En RD$</t>
  </si>
  <si>
    <t>DETALLE</t>
  </si>
  <si>
    <t>PRESUPUESTOAPROBADO</t>
  </si>
  <si>
    <t>PRESUPUESTO 
MODIFICADO</t>
  </si>
  <si>
    <t>GASTO DEVENGADO</t>
  </si>
  <si>
    <t>ENERO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</si>
  <si>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</si>
  <si>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</si>
  <si>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</si>
  <si>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</si>
  <si>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</si>
  <si>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</si>
  <si>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</si>
  <si>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</si>
  <si>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CONTRATACIONES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</si>
  <si>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</si>
  <si>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</si>
  <si>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</si>
  <si>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</si>
  <si>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</si>
  <si>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</si>
  <si>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</si>
  <si>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</si>
  <si>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</si>
  <si>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</si>
  <si>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</si>
  <si>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</si>
  <si>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</si>
  <si>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</si>
  <si>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</si>
  <si>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</si>
  <si>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</si>
  <si>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</si>
  <si>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</si>
  <si>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</si>
  <si>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</si>
  <si>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</si>
  <si>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</si>
  <si>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</si>
  <si>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</si>
  <si>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</si>
  <si>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</si>
  <si>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</si>
  <si>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</si>
  <si>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</si>
  <si>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</si>
  <si>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</si>
  <si>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</si>
  <si>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</si>
  <si>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</si>
  <si>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</si>
  <si>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</si>
  <si>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</si>
  <si>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</si>
  <si>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</si>
  <si>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</si>
  <si>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</si>
  <si>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</si>
  <si>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</si>
  <si>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</si>
  <si>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</si>
  <si>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</si>
  <si>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</si>
  <si>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</si>
  <si>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</si>
  <si>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</si>
  <si>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</si>
  <si>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</si>
  <si>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</si>
  <si>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</si>
  <si>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</si>
  <si>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</si>
  <si>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</si>
  <si>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</si>
  <si>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</si>
  <si>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</si>
  <si>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</si>
  <si>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</si>
  <si>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</si>
  <si>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</si>
  <si>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</si>
  <si>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TOTAL: GASTO Y APLICACIONES FIANCIERAS</t>
  </si>
  <si>
    <t>NOTAS:</t>
  </si>
  <si>
    <t>1. GASTO DEVENGADO</t>
  </si>
  <si>
    <t>2. Se presenta el gasto por mes;  cada mes se debe actualizar el gasto devengado 
de los meses anteriores.</t>
  </si>
  <si>
    <t>3. Se presenta la clasificacion objetal del gasto al nivel de cuenta.</t>
  </si>
  <si>
    <t>4. Fecha de imputación: último día del mes analizado</t>
  </si>
  <si>
    <t>5. Fecha de registro: el dia 10 del mes siguiente al mes analizado</t>
  </si>
  <si>
    <t>__________________________________________</t>
  </si>
  <si>
    <t>________________________________</t>
  </si>
  <si>
    <t xml:space="preserve">     Yudelka Altagracia Almonte Canó</t>
  </si>
  <si>
    <t>Maximo Antonio Herrera</t>
  </si>
  <si>
    <t xml:space="preserve">      Encargada de la  División: Presupuesto</t>
  </si>
  <si>
    <t>Director Administrativo y Financiero</t>
  </si>
  <si>
    <t>____________________________________________</t>
  </si>
  <si>
    <t>Oliver Nazario Brugal</t>
  </si>
  <si>
    <t>Director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</si>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</sst>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8" fillId="0" borderId="1" xfId="0" applyFont="1" applyBorder="1" applyAlignment="1">
      <alignment horizontal="center" vertical="top" wrapText="1" readingOrder="1"/>
    </xf>
    <xf numFmtId="164" fontId="8" fillId="0" borderId="0" xfId="1" applyFont="1" applyBorder="1" applyAlignment="1">
      <alignment horizontal="center" vertical="top" wrapText="1" readingOrder="1"/>
    </xf>
    <xf numFmtId="164" fontId="0" fillId="0" borderId="0" xfId="1" applyFont="1"/>
    <xf numFmtId="164" fontId="10" fillId="3" borderId="1" xfId="1" applyFont="1" applyFill="1" applyBorder="1" applyAlignment="1">
      <alignment horizontal="center" vertical="center" wrapText="1"/>
    </xf>
    <xf numFmtId="164" fontId="10" fillId="3" borderId="1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left" vertical="center"/>
    </xf>
    <xf numFmtId="164" fontId="0" fillId="4" borderId="0" xfId="1" applyFont="1" applyFill="1" applyAlignment="1">
      <alignment vertical="center"/>
    </xf>
    <xf numFmtId="164" fontId="0" fillId="0" borderId="0" xfId="1" applyFont="1" applyAlignment="1">
      <alignment vertical="center"/>
    </xf>
    <xf numFmtId="164" fontId="11" fillId="5" borderId="9" xfId="1" applyFont="1" applyFill="1" applyBorder="1" applyAlignment="1">
      <alignment horizontal="left" vertical="center"/>
    </xf>
    <xf numFmtId="164" fontId="10" fillId="3" borderId="0" xfId="1" applyFont="1" applyFill="1" applyAlignment="1">
      <alignment horizontal="center" vertical="center"/>
    </xf>
    <xf numFmtId="0" fontId="0" fillId="4" borderId="0" xfId="0" applyFill="1" applyAlignment="1">
      <alignment horizontal="left" vertical="top"/>
    </xf>
    <xf numFmtId="164" fontId="12" fillId="4" borderId="0" xfId="1" applyFont="1" applyFill="1" applyAlignment="1">
      <alignment horizontal="center" vertical="center"/>
    </xf>
    <xf numFmtId="164" fontId="0" fillId="0" borderId="0" xfId="0" applyNumberFormat="1"/>
    <xf numFmtId="0" fontId="0" fillId="4" borderId="0" xfId="0" applyFill="1" applyAlignment="1">
      <alignment horizontal="left" vertical="top" indent="2"/>
    </xf>
    <xf numFmtId="164" fontId="9" fillId="5" borderId="9" xfId="1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4" borderId="0" xfId="0" applyFill="1" applyAlignment="1">
      <alignment horizontal="left" indent="2"/>
    </xf>
    <xf numFmtId="164" fontId="0" fillId="4" borderId="0" xfId="1" applyFont="1" applyFill="1"/>
    <xf numFmtId="0" fontId="0" fillId="4" borderId="0" xfId="0" applyFill="1"/>
    <xf numFmtId="164" fontId="0" fillId="4" borderId="0" xfId="0" applyNumberFormat="1" applyFill="1"/>
    <xf numFmtId="164" fontId="0" fillId="0" borderId="0" xfId="1" applyFont="1" applyAlignment="1">
      <alignment horizontal="center" vertical="center"/>
    </xf>
    <xf numFmtId="164" fontId="0" fillId="3" borderId="0" xfId="1" applyFont="1" applyFill="1" applyAlignment="1">
      <alignment horizontal="center" vertical="center"/>
    </xf>
    <xf numFmtId="0" fontId="0" fillId="3" borderId="0" xfId="0" applyFill="1"/>
    <xf numFmtId="164" fontId="13" fillId="3" borderId="0" xfId="1" applyFont="1" applyFill="1" applyAlignment="1">
      <alignment horizontal="center" vertical="center"/>
    </xf>
    <xf numFmtId="0" fontId="2" fillId="0" borderId="0" xfId="0" applyFont="1" applyAlignment="1">
      <alignment horizontal="left" indent="1"/>
    </xf>
    <xf numFmtId="164" fontId="2" fillId="0" borderId="0" xfId="1" applyFont="1" applyAlignment="1">
      <alignment horizontal="center" vertical="center"/>
    </xf>
    <xf numFmtId="164" fontId="14" fillId="3" borderId="0" xfId="1" applyFont="1" applyFill="1" applyAlignment="1">
      <alignment horizontal="center" vertical="center"/>
    </xf>
    <xf numFmtId="0" fontId="15" fillId="6" borderId="0" xfId="0" applyFont="1" applyFill="1" applyAlignment="1">
      <alignment vertical="center"/>
    </xf>
    <xf numFmtId="164" fontId="14" fillId="4" borderId="0" xfId="1" applyFont="1" applyFill="1" applyAlignment="1">
      <alignment horizontal="center" vertical="center"/>
    </xf>
    <xf numFmtId="164" fontId="16" fillId="4" borderId="0" xfId="1" applyFont="1" applyFill="1" applyAlignment="1">
      <alignment horizontal="left" vertical="center"/>
    </xf>
    <xf numFmtId="164" fontId="14" fillId="4" borderId="0" xfId="1" applyFont="1" applyFill="1" applyAlignment="1">
      <alignment horizontal="left" vertical="center"/>
    </xf>
    <xf numFmtId="164" fontId="0" fillId="4" borderId="0" xfId="1" applyFont="1" applyFill="1" applyAlignment="1">
      <alignment horizontal="left"/>
    </xf>
    <xf numFmtId="0" fontId="0" fillId="4" borderId="0" xfId="0" applyFill="1" applyAlignment="1">
      <alignment horizontal="left"/>
    </xf>
    <xf numFmtId="164" fontId="12" fillId="4" borderId="0" xfId="1" applyFont="1" applyFill="1" applyAlignment="1">
      <alignment horizontal="left" vertical="center"/>
    </xf>
    <xf numFmtId="164" fontId="12" fillId="4" borderId="0" xfId="1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0" xfId="0" applyFont="1"/>
    <xf numFmtId="0" fontId="17" fillId="0" borderId="0" xfId="0" applyFont="1"/>
    <xf numFmtId="0" fontId="10" fillId="0" borderId="0" xfId="0" applyFont="1"/>
    <xf numFmtId="0" fontId="13" fillId="0" borderId="0" xfId="0" applyFont="1"/>
    <xf numFmtId="0" fontId="0" fillId="0" borderId="10" xfId="0" applyBorder="1" applyAlignment="1">
      <alignment vertical="center"/>
    </xf>
    <xf numFmtId="0" fontId="2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4" fontId="10" fillId="3" borderId="1" xfId="1" applyFont="1" applyFill="1" applyBorder="1" applyAlignment="1">
      <alignment horizontal="center" vertical="center" wrapText="1"/>
    </xf>
    <xf numFmtId="164" fontId="10" fillId="3" borderId="1" xfId="1" applyFont="1" applyFill="1" applyBorder="1" applyAlignment="1">
      <alignment horizontal="center" vertical="center"/>
    </xf>
    <xf numFmtId="164" fontId="10" fillId="3" borderId="3" xfId="1" applyFont="1" applyFill="1" applyBorder="1" applyAlignment="1">
      <alignment horizontal="center" vertical="center" wrapText="1"/>
    </xf>
    <xf numFmtId="164" fontId="10" fillId="3" borderId="4" xfId="1" applyFont="1" applyFill="1" applyBorder="1" applyAlignment="1">
      <alignment horizontal="center" vertical="center" wrapText="1"/>
    </xf>
    <xf numFmtId="164" fontId="10" fillId="3" borderId="5" xfId="1" applyFont="1" applyFill="1" applyBorder="1" applyAlignment="1">
      <alignment horizontal="center" vertical="center" wrapText="1"/>
    </xf>
    <xf numFmtId="164" fontId="10" fillId="3" borderId="6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1101725</xdr:colOff>
      <xdr:row>2</xdr:row>
      <xdr:rowOff>149226</xdr:rowOff>
    </xdr:from>
    <xdr:to>
      <xdr:col>15</xdr:col>
      <xdr:colOff>717550</xdr:colOff>
      <xdr:row>5</xdr:row>
      <xdr:rowOff>193675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C78F15-CA7F-4545-BCB1-A086099EE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22025" y="530226"/>
          <a:ext cx="920750" cy="930274"/>
        </a:xfrm>
        <a:prstGeom prst="rect">
          <a:avLst/>
        </a:prstGeom>
      </xdr:spPr>
    </xdr:pic>
    <xdr:clientData/>
  </xdr:twoCellAnchor>
  <xdr:twoCellAnchor editAs="oneCell">
    <xdr:from>
      <xdr:col>20</xdr:col>
      <xdr:colOff>676274</xdr:colOff>
      <xdr:row>2</xdr:row>
      <xdr:rowOff>123824</xdr:rowOff>
    </xdr:from>
    <xdr:to>
      <xdr:col>21</xdr:col>
      <xdr:colOff>736600</xdr:colOff>
      <xdr:row>5</xdr:row>
      <xdr:rowOff>41274</xdr:rowOff>
    </xdr:to>
    <xdr:pic>
      <xdr:nvPicPr>
        <xdr:cNvPr id="3" name="Imagen 2" descr="Puede ser una imagen de texto que dice &quot;SALUD PÚBLICA&quot;">
          <a:extLst>
            <a:ext uri="{FF2B5EF4-FFF2-40B4-BE49-F238E27FC236}">
              <a16:creationId xmlns:a16="http://schemas.microsoft.com/office/drawing/2014/main" id="{5C665862-9275-4E54-9288-FBCAAF0F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54424" y="504824"/>
          <a:ext cx="822326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2</xdr:row>
      <xdr:rowOff>79375</xdr:rowOff>
    </xdr:from>
    <xdr:to>
      <xdr:col>0</xdr:col>
      <xdr:colOff>2260264</xdr:colOff>
      <xdr:row>5</xdr:row>
      <xdr:rowOff>209039</xdr:rowOff>
    </xdr:to>
    <xdr:pic>
      <xdr:nvPicPr>
        <xdr:cNvPr id="4" name="Imagen 3" descr="Portada - Ministerio de Salud Pública">
          <a:extLst>
            <a:ext uri="{FF2B5EF4-FFF2-40B4-BE49-F238E27FC236}">
              <a16:creationId xmlns:a16="http://schemas.microsoft.com/office/drawing/2014/main" id="{D8BEA03A-985B-4FEC-B3A4-0ABA6846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60375"/>
          <a:ext cx="2193589" cy="1015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delkaalmonte\Desktop\PRESUPUESTO%20DEFINITIVO%202022%20Definitivo%20con%20T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L GASTO"/>
      <sheetName val="Ingreso "/>
      <sheetName val="Egreso"/>
      <sheetName val="ESTRUCTURA NUEVA"/>
      <sheetName val="Resumen "/>
      <sheetName val=" DIREC. GENERAL 01-00-00-0001"/>
      <sheetName val="ADM 01-00-00-0002"/>
      <sheetName val="GEST.CALI AG. 02-00-00-0002 LAB"/>
      <sheetName val="COORD SUPERV 02-00-00-0003 ING."/>
      <sheetName val="GESTION AMB. RIES.02-00-00-0004"/>
      <sheetName val="PROD AGUA P. 11-03-00-001"/>
      <sheetName val="MACRO Y MICRO 11-03-00-002"/>
      <sheetName val="MANTENIMIENTO  12-01-00-02"/>
      <sheetName val="12-04-00-01 AGUA RESI RC-2"/>
      <sheetName val="AR TRAT VERTI 12-05-00-0001"/>
      <sheetName val="GESTION COMERCIAL 13-1"/>
      <sheetName val="Contribuciones Esp Prog98"/>
    </sheetNames>
    <sheetDataSet>
      <sheetData sheetId="0"/>
      <sheetData sheetId="1"/>
      <sheetData sheetId="2"/>
      <sheetData sheetId="3"/>
      <sheetData sheetId="4">
        <row r="35">
          <cell r="I35">
            <v>250000</v>
          </cell>
        </row>
        <row r="37">
          <cell r="I37">
            <v>29097711</v>
          </cell>
        </row>
        <row r="46">
          <cell r="I46">
            <v>224350604</v>
          </cell>
        </row>
        <row r="52">
          <cell r="I52">
            <v>9350000</v>
          </cell>
        </row>
        <row r="55">
          <cell r="I55">
            <v>540000</v>
          </cell>
        </row>
        <row r="59">
          <cell r="I59">
            <v>120000</v>
          </cell>
        </row>
        <row r="62">
          <cell r="I62">
            <v>9200000</v>
          </cell>
        </row>
        <row r="69">
          <cell r="I69">
            <v>1100000</v>
          </cell>
        </row>
        <row r="71">
          <cell r="I71">
            <v>600000</v>
          </cell>
        </row>
        <row r="87">
          <cell r="I87">
            <v>1120000</v>
          </cell>
        </row>
        <row r="91">
          <cell r="I91">
            <v>525000</v>
          </cell>
        </row>
        <row r="95">
          <cell r="I95">
            <v>923700</v>
          </cell>
        </row>
        <row r="99">
          <cell r="I99">
            <v>2500000</v>
          </cell>
        </row>
        <row r="103">
          <cell r="I103">
            <v>8505000</v>
          </cell>
        </row>
        <row r="111">
          <cell r="I111">
            <v>12827500</v>
          </cell>
        </row>
        <row r="121">
          <cell r="I121">
            <v>2440000</v>
          </cell>
        </row>
        <row r="128">
          <cell r="I128">
            <v>3150000</v>
          </cell>
        </row>
        <row r="135">
          <cell r="I135">
            <v>1200000</v>
          </cell>
        </row>
        <row r="140">
          <cell r="I140">
            <v>100000</v>
          </cell>
        </row>
        <row r="141">
          <cell r="I141">
            <v>1000000</v>
          </cell>
        </row>
        <row r="143">
          <cell r="I143">
            <v>13600000</v>
          </cell>
        </row>
        <row r="150">
          <cell r="I150">
            <v>600000</v>
          </cell>
        </row>
        <row r="153">
          <cell r="I153">
            <v>500000</v>
          </cell>
        </row>
        <row r="155">
          <cell r="I155">
            <v>150300000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FB74B-ED55-4534-B8A7-AF406F3DF790}">
  <sheetPr>
    <tabColor rgb="FFFFFF00"/>
    <pageSetUpPr fitToPage="1"/>
  </sheetPr>
  <dimension ref="A4:Q122"/>
  <sheetViews>
    <sheetView showGridLines="0" tabSelected="1" zoomScaleNormal="100" workbookViewId="0">
      <selection activeCell="A7" sqref="A7:P7"/>
    </sheetView>
  </sheetViews>
  <sheetFormatPr baseColWidth="10" defaultColWidth="11.42578125" defaultRowHeight="15" x14ac:dyDescent="0.25"/>
  <cols>
    <col min="1" max="1" width="95.42578125" bestFit="1" customWidth="1"/>
    <col min="2" max="2" width="36.5703125" style="3" customWidth="1"/>
    <col min="3" max="3" width="18.28515625" style="3" bestFit="1" customWidth="1"/>
    <col min="4" max="4" width="19.5703125" style="3" bestFit="1" customWidth="1"/>
    <col min="5" max="5" width="16.5703125" hidden="1" customWidth="1"/>
    <col min="6" max="6" width="13" hidden="1" customWidth="1"/>
    <col min="7" max="15" width="0" hidden="1" customWidth="1"/>
    <col min="16" max="16" width="19.5703125" bestFit="1" customWidth="1"/>
  </cols>
  <sheetData>
    <row r="4" spans="1:16" ht="34.5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ht="20.25" x14ac:dyDescent="0.25">
      <c r="A5" s="59" t="s">
        <v>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ht="20.25" x14ac:dyDescent="0.25">
      <c r="A6" s="59" t="s">
        <v>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 ht="15.75" x14ac:dyDescent="0.25">
      <c r="A7" s="60" t="s">
        <v>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1:16" ht="15.75" x14ac:dyDescent="0.25">
      <c r="A8" s="61" t="s">
        <v>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x14ac:dyDescent="0.25">
      <c r="A9" s="62" t="s">
        <v>5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</row>
    <row r="10" spans="1:16" ht="15.75" x14ac:dyDescent="0.25">
      <c r="A10" s="48" t="s">
        <v>6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6" ht="15.75" customHeight="1" x14ac:dyDescent="0.25">
      <c r="A11" s="1"/>
      <c r="B11" s="2"/>
      <c r="C11" s="2"/>
    </row>
    <row r="12" spans="1:16" ht="15.75" x14ac:dyDescent="0.25">
      <c r="A12" s="50" t="s">
        <v>7</v>
      </c>
      <c r="B12" s="52" t="s">
        <v>8</v>
      </c>
      <c r="C12" s="54" t="s">
        <v>9</v>
      </c>
      <c r="D12" s="55" t="s">
        <v>10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7"/>
    </row>
    <row r="13" spans="1:16" s="6" customFormat="1" ht="15.75" x14ac:dyDescent="0.25">
      <c r="A13" s="51"/>
      <c r="B13" s="53"/>
      <c r="C13" s="54"/>
      <c r="D13" s="4" t="s">
        <v>11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4" t="s">
        <v>12</v>
      </c>
    </row>
    <row r="14" spans="1:16" s="6" customFormat="1" ht="18" customHeight="1" x14ac:dyDescent="0.25">
      <c r="A14" s="7" t="s">
        <v>13</v>
      </c>
      <c r="B14" s="8"/>
      <c r="C14" s="8"/>
      <c r="D14" s="9"/>
    </row>
    <row r="15" spans="1:16" ht="15.75" x14ac:dyDescent="0.25">
      <c r="A15" s="10" t="s">
        <v>14</v>
      </c>
      <c r="B15" s="11">
        <f>+B16+B17+B18+B19+B20</f>
        <v>214582617</v>
      </c>
      <c r="C15" s="11"/>
      <c r="D15" s="11">
        <f>+D16+D17+D18+D19+D20</f>
        <v>13017614</v>
      </c>
      <c r="E15" s="11">
        <f>+E16+E17+E18+E19+E20</f>
        <v>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>
        <f t="shared" ref="P15:P30" si="0">+D15+E15+F15+G15+H15+I15+J15+K15+L15+M15+N15+O15</f>
        <v>13017614</v>
      </c>
    </row>
    <row r="16" spans="1:16" x14ac:dyDescent="0.25">
      <c r="A16" s="12" t="s">
        <v>15</v>
      </c>
      <c r="B16" s="13">
        <v>183234906</v>
      </c>
      <c r="C16" s="13"/>
      <c r="D16" s="3">
        <v>12778146</v>
      </c>
      <c r="P16" s="14">
        <f t="shared" si="0"/>
        <v>12778146</v>
      </c>
    </row>
    <row r="17" spans="1:16" x14ac:dyDescent="0.25">
      <c r="A17" s="15" t="s">
        <v>16</v>
      </c>
      <c r="B17" s="13">
        <v>2000000</v>
      </c>
      <c r="C17" s="13"/>
      <c r="D17" s="3">
        <v>0</v>
      </c>
      <c r="P17" s="14">
        <f t="shared" si="0"/>
        <v>0</v>
      </c>
    </row>
    <row r="18" spans="1:16" x14ac:dyDescent="0.25">
      <c r="A18" s="15" t="s">
        <v>17</v>
      </c>
      <c r="B18" s="13"/>
      <c r="C18" s="13"/>
      <c r="P18" s="14">
        <f t="shared" si="0"/>
        <v>0</v>
      </c>
    </row>
    <row r="19" spans="1:16" x14ac:dyDescent="0.25">
      <c r="A19" s="15" t="s">
        <v>18</v>
      </c>
      <c r="B19" s="13">
        <f>+'[1]Resumen '!I35</f>
        <v>250000</v>
      </c>
      <c r="C19" s="13"/>
      <c r="D19" s="3">
        <v>17750</v>
      </c>
      <c r="P19" s="14">
        <f t="shared" si="0"/>
        <v>17750</v>
      </c>
    </row>
    <row r="20" spans="1:16" x14ac:dyDescent="0.25">
      <c r="A20" s="15" t="s">
        <v>19</v>
      </c>
      <c r="B20" s="13">
        <f>+'[1]Resumen '!I37</f>
        <v>29097711</v>
      </c>
      <c r="C20" s="13"/>
      <c r="D20" s="3">
        <v>221718</v>
      </c>
      <c r="P20" s="14">
        <f t="shared" si="0"/>
        <v>221718</v>
      </c>
    </row>
    <row r="21" spans="1:16" ht="18.75" x14ac:dyDescent="0.25">
      <c r="A21" s="16" t="s">
        <v>20</v>
      </c>
      <c r="B21" s="11">
        <f>+B22+B23+B24+B25+B26+B27+B28+B29+B30</f>
        <v>262046594</v>
      </c>
      <c r="C21" s="11"/>
      <c r="D21" s="11">
        <f>+D22+D23+D24+D25+D26+D27+D28+D29+D30</f>
        <v>26514245.670000002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>
        <f t="shared" si="0"/>
        <v>26514245.670000002</v>
      </c>
    </row>
    <row r="22" spans="1:16" x14ac:dyDescent="0.25">
      <c r="A22" s="17" t="s">
        <v>21</v>
      </c>
      <c r="B22" s="13">
        <f>+'[1]Resumen '!I46</f>
        <v>224350604</v>
      </c>
      <c r="C22" s="13"/>
      <c r="D22" s="3">
        <v>19384130.670000002</v>
      </c>
      <c r="P22" s="14">
        <f t="shared" si="0"/>
        <v>19384130.670000002</v>
      </c>
    </row>
    <row r="23" spans="1:16" x14ac:dyDescent="0.25">
      <c r="A23" s="17" t="s">
        <v>22</v>
      </c>
      <c r="B23" s="13">
        <f>+'[1]Resumen '!I52</f>
        <v>9350000</v>
      </c>
      <c r="C23" s="13"/>
      <c r="D23" s="3">
        <v>580500</v>
      </c>
      <c r="P23" s="14">
        <f t="shared" si="0"/>
        <v>580500</v>
      </c>
    </row>
    <row r="24" spans="1:16" x14ac:dyDescent="0.25">
      <c r="A24" s="17" t="s">
        <v>23</v>
      </c>
      <c r="B24" s="13">
        <f>+'[1]Resumen '!I55</f>
        <v>540000</v>
      </c>
      <c r="C24" s="13"/>
      <c r="D24" s="3">
        <v>29800</v>
      </c>
      <c r="P24" s="14">
        <f t="shared" si="0"/>
        <v>29800</v>
      </c>
    </row>
    <row r="25" spans="1:16" x14ac:dyDescent="0.25">
      <c r="A25" s="17" t="s">
        <v>24</v>
      </c>
      <c r="B25" s="13">
        <f>+'[1]Resumen '!I59</f>
        <v>120000</v>
      </c>
      <c r="C25" s="13"/>
      <c r="D25" s="3">
        <v>10950</v>
      </c>
      <c r="P25" s="14">
        <f t="shared" si="0"/>
        <v>10950</v>
      </c>
    </row>
    <row r="26" spans="1:16" x14ac:dyDescent="0.25">
      <c r="A26" s="17" t="s">
        <v>25</v>
      </c>
      <c r="B26" s="13">
        <f>+'[1]Resumen '!I62</f>
        <v>9200000</v>
      </c>
      <c r="C26" s="13"/>
      <c r="D26" s="3">
        <v>363343</v>
      </c>
      <c r="P26" s="14">
        <f t="shared" si="0"/>
        <v>363343</v>
      </c>
    </row>
    <row r="27" spans="1:16" x14ac:dyDescent="0.25">
      <c r="A27" s="17" t="s">
        <v>26</v>
      </c>
      <c r="B27" s="13">
        <f>+'[1]Resumen '!I69</f>
        <v>1100000</v>
      </c>
      <c r="C27" s="13"/>
      <c r="D27" s="3">
        <v>0</v>
      </c>
      <c r="P27" s="14">
        <f t="shared" si="0"/>
        <v>0</v>
      </c>
    </row>
    <row r="28" spans="1:16" x14ac:dyDescent="0.25">
      <c r="A28" s="17" t="s">
        <v>27</v>
      </c>
      <c r="B28" s="13">
        <f>+'[1]Resumen '!I71</f>
        <v>600000</v>
      </c>
      <c r="C28" s="13"/>
      <c r="D28" s="3">
        <v>663984</v>
      </c>
      <c r="P28" s="14">
        <f t="shared" si="0"/>
        <v>663984</v>
      </c>
    </row>
    <row r="29" spans="1:16" x14ac:dyDescent="0.25">
      <c r="A29" s="17" t="s">
        <v>28</v>
      </c>
      <c r="B29" s="13">
        <v>15665990</v>
      </c>
      <c r="C29" s="13"/>
      <c r="D29" s="3">
        <v>5318661</v>
      </c>
      <c r="P29" s="14">
        <f t="shared" si="0"/>
        <v>5318661</v>
      </c>
    </row>
    <row r="30" spans="1:16" x14ac:dyDescent="0.25">
      <c r="A30" s="17" t="s">
        <v>29</v>
      </c>
      <c r="B30" s="13">
        <f>+'[1]Resumen '!I87</f>
        <v>1120000</v>
      </c>
      <c r="C30" s="13"/>
      <c r="D30" s="3">
        <v>162877</v>
      </c>
      <c r="P30" s="14">
        <f t="shared" si="0"/>
        <v>162877</v>
      </c>
    </row>
    <row r="31" spans="1:16" ht="18.75" x14ac:dyDescent="0.25">
      <c r="A31" s="16" t="s">
        <v>30</v>
      </c>
      <c r="B31" s="11">
        <f>+B33+B34+B35+B36+B37+B38+B39+B40</f>
        <v>27721200</v>
      </c>
      <c r="C31" s="11"/>
      <c r="D31" s="11">
        <f>+D33+D34+D36+D37+D38+D40</f>
        <v>2039496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>
        <f>+D31+E31+F31+G31+H31+I31+J31+K31+L31+M31+N31+O31</f>
        <v>2039496</v>
      </c>
    </row>
    <row r="32" spans="1:16" s="20" customFormat="1" x14ac:dyDescent="0.25">
      <c r="A32" s="18" t="s">
        <v>31</v>
      </c>
      <c r="B32" s="13"/>
      <c r="C32" s="13"/>
      <c r="D32" s="19"/>
      <c r="P32" s="21">
        <f>+D32+E32+F32+G32+H32+I32+J32+K32+L32+M32+N32+O32</f>
        <v>0</v>
      </c>
    </row>
    <row r="33" spans="1:16" x14ac:dyDescent="0.25">
      <c r="A33" s="17" t="s">
        <v>32</v>
      </c>
      <c r="B33" s="13">
        <f>+'[1]Resumen '!I91</f>
        <v>525000</v>
      </c>
      <c r="C33" s="13"/>
      <c r="D33" s="3">
        <v>0</v>
      </c>
      <c r="P33" s="21">
        <f t="shared" ref="P33:P40" si="1">+D33+E33+F33+G33+H33+I33+J33+K33+L33+M33+N33+O33</f>
        <v>0</v>
      </c>
    </row>
    <row r="34" spans="1:16" x14ac:dyDescent="0.25">
      <c r="A34" s="17" t="s">
        <v>33</v>
      </c>
      <c r="B34" s="13">
        <f>+'[1]Resumen '!I95</f>
        <v>923700</v>
      </c>
      <c r="C34" s="13"/>
      <c r="D34" s="3">
        <v>661</v>
      </c>
      <c r="P34" s="21">
        <f t="shared" si="1"/>
        <v>661</v>
      </c>
    </row>
    <row r="35" spans="1:16" s="20" customFormat="1" x14ac:dyDescent="0.25">
      <c r="A35" s="18" t="s">
        <v>34</v>
      </c>
      <c r="B35" s="13"/>
      <c r="C35" s="13"/>
      <c r="D35" s="19">
        <v>0</v>
      </c>
      <c r="P35" s="21">
        <f t="shared" si="1"/>
        <v>0</v>
      </c>
    </row>
    <row r="36" spans="1:16" x14ac:dyDescent="0.25">
      <c r="A36" s="17" t="s">
        <v>35</v>
      </c>
      <c r="B36" s="13">
        <f>+'[1]Resumen '!I99</f>
        <v>2500000</v>
      </c>
      <c r="C36" s="13"/>
      <c r="D36" s="3">
        <v>33932</v>
      </c>
      <c r="P36" s="21">
        <f t="shared" si="1"/>
        <v>33932</v>
      </c>
    </row>
    <row r="37" spans="1:16" x14ac:dyDescent="0.25">
      <c r="A37" s="17" t="s">
        <v>36</v>
      </c>
      <c r="B37" s="13">
        <f>+'[1]Resumen '!I103</f>
        <v>8505000</v>
      </c>
      <c r="C37" s="13"/>
      <c r="D37" s="3">
        <v>1084542</v>
      </c>
      <c r="P37" s="21">
        <f t="shared" si="1"/>
        <v>1084542</v>
      </c>
    </row>
    <row r="38" spans="1:16" x14ac:dyDescent="0.25">
      <c r="A38" s="17" t="s">
        <v>37</v>
      </c>
      <c r="B38" s="13">
        <f>+'[1]Resumen '!I111</f>
        <v>12827500</v>
      </c>
      <c r="C38" s="13"/>
      <c r="D38" s="3">
        <v>651100</v>
      </c>
      <c r="P38" s="21">
        <f t="shared" si="1"/>
        <v>651100</v>
      </c>
    </row>
    <row r="39" spans="1:16" x14ac:dyDescent="0.25">
      <c r="A39" s="17" t="s">
        <v>38</v>
      </c>
      <c r="B39" s="13"/>
      <c r="C39" s="13"/>
      <c r="P39" s="21">
        <f t="shared" si="1"/>
        <v>0</v>
      </c>
    </row>
    <row r="40" spans="1:16" x14ac:dyDescent="0.25">
      <c r="A40" s="17" t="s">
        <v>39</v>
      </c>
      <c r="B40" s="13">
        <f>+'[1]Resumen '!I121</f>
        <v>2440000</v>
      </c>
      <c r="C40" s="13"/>
      <c r="D40" s="3">
        <v>269261</v>
      </c>
      <c r="P40" s="21">
        <f t="shared" si="1"/>
        <v>269261</v>
      </c>
    </row>
    <row r="41" spans="1:16" ht="18.75" x14ac:dyDescent="0.25">
      <c r="A41" s="16" t="s">
        <v>40</v>
      </c>
      <c r="B41" s="11">
        <f>+B42</f>
        <v>3150000</v>
      </c>
      <c r="C41" s="11"/>
      <c r="D41" s="11">
        <f>+D42</f>
        <v>270805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>
        <f>+D41+E41+F41+G41+H41+I41+J41+K41+L41+M41+N41+O41</f>
        <v>270805</v>
      </c>
    </row>
    <row r="42" spans="1:16" x14ac:dyDescent="0.25">
      <c r="A42" s="17" t="s">
        <v>41</v>
      </c>
      <c r="B42" s="13">
        <f>+'[1]Resumen '!I128</f>
        <v>3150000</v>
      </c>
      <c r="C42" s="13"/>
      <c r="D42" s="3">
        <v>270805</v>
      </c>
      <c r="O42" s="3"/>
      <c r="P42" s="3">
        <f t="shared" ref="P42:P49" si="2">+D42+E42+F42+G42+H42+I42+J42+K42+L42+M42+N42+O42</f>
        <v>270805</v>
      </c>
    </row>
    <row r="43" spans="1:16" x14ac:dyDescent="0.25">
      <c r="A43" s="17" t="s">
        <v>42</v>
      </c>
      <c r="B43" s="22"/>
      <c r="C43" s="22"/>
      <c r="O43" s="3"/>
      <c r="P43" s="3">
        <f t="shared" si="2"/>
        <v>0</v>
      </c>
    </row>
    <row r="44" spans="1:16" x14ac:dyDescent="0.25">
      <c r="A44" s="17" t="s">
        <v>43</v>
      </c>
      <c r="B44" s="22"/>
      <c r="C44" s="22"/>
      <c r="O44" s="3"/>
      <c r="P44" s="3">
        <f t="shared" si="2"/>
        <v>0</v>
      </c>
    </row>
    <row r="45" spans="1:16" x14ac:dyDescent="0.25">
      <c r="A45" s="17" t="s">
        <v>44</v>
      </c>
      <c r="B45" s="22">
        <v>0</v>
      </c>
      <c r="C45" s="22"/>
      <c r="O45" s="3"/>
      <c r="P45" s="3">
        <f t="shared" si="2"/>
        <v>0</v>
      </c>
    </row>
    <row r="46" spans="1:16" x14ac:dyDescent="0.25">
      <c r="A46" s="17" t="s">
        <v>45</v>
      </c>
      <c r="B46" s="22">
        <v>0</v>
      </c>
      <c r="C46" s="22"/>
      <c r="O46" s="3"/>
      <c r="P46" s="3">
        <f t="shared" si="2"/>
        <v>0</v>
      </c>
    </row>
    <row r="47" spans="1:16" x14ac:dyDescent="0.25">
      <c r="A47" s="17" t="s">
        <v>46</v>
      </c>
      <c r="B47" s="22">
        <v>0</v>
      </c>
      <c r="C47" s="22"/>
      <c r="O47" s="3"/>
      <c r="P47" s="3">
        <f t="shared" si="2"/>
        <v>0</v>
      </c>
    </row>
    <row r="48" spans="1:16" x14ac:dyDescent="0.25">
      <c r="A48" s="17" t="s">
        <v>47</v>
      </c>
      <c r="B48" s="22">
        <v>0</v>
      </c>
      <c r="C48" s="22"/>
      <c r="O48" s="3"/>
      <c r="P48" s="3">
        <f t="shared" si="2"/>
        <v>0</v>
      </c>
    </row>
    <row r="49" spans="1:16" x14ac:dyDescent="0.25">
      <c r="A49" s="17" t="s">
        <v>48</v>
      </c>
      <c r="B49" s="22">
        <v>0</v>
      </c>
      <c r="C49" s="22"/>
      <c r="O49" s="3"/>
      <c r="P49" s="3">
        <f t="shared" si="2"/>
        <v>0</v>
      </c>
    </row>
    <row r="50" spans="1:16" ht="18.75" x14ac:dyDescent="0.25">
      <c r="A50" s="16" t="s">
        <v>49</v>
      </c>
      <c r="B50" s="23">
        <f>+B51+B52+B53+B54+B55+B56</f>
        <v>0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</row>
    <row r="51" spans="1:16" x14ac:dyDescent="0.25">
      <c r="A51" s="17" t="s">
        <v>50</v>
      </c>
      <c r="B51" s="22">
        <v>0</v>
      </c>
      <c r="C51" s="22"/>
    </row>
    <row r="52" spans="1:16" x14ac:dyDescent="0.25">
      <c r="A52" s="17" t="s">
        <v>51</v>
      </c>
      <c r="B52" s="22">
        <v>0</v>
      </c>
      <c r="C52" s="22"/>
    </row>
    <row r="53" spans="1:16" x14ac:dyDescent="0.25">
      <c r="A53" s="17" t="s">
        <v>52</v>
      </c>
      <c r="B53" s="22">
        <v>0</v>
      </c>
      <c r="C53" s="22"/>
    </row>
    <row r="54" spans="1:16" x14ac:dyDescent="0.25">
      <c r="A54" s="17" t="s">
        <v>53</v>
      </c>
      <c r="B54" s="22">
        <v>0</v>
      </c>
      <c r="C54" s="22"/>
    </row>
    <row r="55" spans="1:16" x14ac:dyDescent="0.25">
      <c r="A55" s="17" t="s">
        <v>54</v>
      </c>
      <c r="B55" s="22">
        <v>0</v>
      </c>
      <c r="C55" s="22"/>
    </row>
    <row r="56" spans="1:16" x14ac:dyDescent="0.25">
      <c r="A56" s="17" t="s">
        <v>55</v>
      </c>
      <c r="B56" s="22">
        <v>0</v>
      </c>
      <c r="C56" s="22"/>
    </row>
    <row r="57" spans="1:16" ht="18.75" x14ac:dyDescent="0.25">
      <c r="A57" s="16" t="s">
        <v>56</v>
      </c>
      <c r="B57" s="11">
        <f>+B58+B59+B60+B61+B62+B63+B64+B65+B66</f>
        <v>16500000</v>
      </c>
      <c r="C57" s="11"/>
      <c r="D57" s="11">
        <f>+D58+D59+D60+D61+D62+D63+D64+D65+D66</f>
        <v>468613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>
        <f>+D57+E57+F57+G57+H57+I57+J57+K57+L57+M57+O57+N57</f>
        <v>468613</v>
      </c>
    </row>
    <row r="58" spans="1:16" x14ac:dyDescent="0.25">
      <c r="A58" s="17" t="s">
        <v>57</v>
      </c>
      <c r="B58" s="13">
        <f>+'[1]Resumen '!I135</f>
        <v>1200000</v>
      </c>
      <c r="C58" s="13"/>
      <c r="D58" s="3">
        <v>127223</v>
      </c>
      <c r="P58" s="3">
        <f t="shared" ref="P58:P66" si="3">+D58+E58+F58+G58+H58+I58+J58+K58+L58+M58+O58+N58</f>
        <v>127223</v>
      </c>
    </row>
    <row r="59" spans="1:16" x14ac:dyDescent="0.25">
      <c r="A59" s="17" t="s">
        <v>58</v>
      </c>
      <c r="B59" s="13">
        <f>+'[1]Resumen '!I140</f>
        <v>100000</v>
      </c>
      <c r="C59" s="13"/>
      <c r="D59" s="3">
        <v>0</v>
      </c>
      <c r="P59" s="3">
        <f t="shared" si="3"/>
        <v>0</v>
      </c>
    </row>
    <row r="60" spans="1:16" x14ac:dyDescent="0.25">
      <c r="A60" s="17" t="s">
        <v>59</v>
      </c>
      <c r="B60" s="13">
        <f>+'[1]Resumen '!I141</f>
        <v>1000000</v>
      </c>
      <c r="C60" s="13"/>
      <c r="D60" s="3">
        <v>0</v>
      </c>
      <c r="P60" s="3">
        <f t="shared" si="3"/>
        <v>0</v>
      </c>
    </row>
    <row r="61" spans="1:16" x14ac:dyDescent="0.25">
      <c r="A61" s="17" t="s">
        <v>60</v>
      </c>
      <c r="B61" s="13"/>
      <c r="C61" s="13"/>
      <c r="D61" s="3">
        <v>0</v>
      </c>
      <c r="P61" s="3">
        <f t="shared" si="3"/>
        <v>0</v>
      </c>
    </row>
    <row r="62" spans="1:16" x14ac:dyDescent="0.25">
      <c r="A62" s="17" t="s">
        <v>61</v>
      </c>
      <c r="B62" s="13">
        <f>+'[1]Resumen '!I143</f>
        <v>13600000</v>
      </c>
      <c r="C62" s="13"/>
      <c r="D62" s="3">
        <v>341390</v>
      </c>
      <c r="P62" s="3">
        <f t="shared" si="3"/>
        <v>341390</v>
      </c>
    </row>
    <row r="63" spans="1:16" x14ac:dyDescent="0.25">
      <c r="A63" s="17" t="s">
        <v>62</v>
      </c>
      <c r="B63" s="13">
        <f>+'[1]Resumen '!I150</f>
        <v>600000</v>
      </c>
      <c r="C63" s="13"/>
      <c r="P63" s="3">
        <f t="shared" si="3"/>
        <v>0</v>
      </c>
    </row>
    <row r="64" spans="1:16" x14ac:dyDescent="0.25">
      <c r="A64" s="17" t="s">
        <v>63</v>
      </c>
      <c r="B64" s="13">
        <v>0</v>
      </c>
      <c r="C64" s="13"/>
      <c r="P64" s="3">
        <f t="shared" si="3"/>
        <v>0</v>
      </c>
    </row>
    <row r="65" spans="1:16" x14ac:dyDescent="0.25">
      <c r="A65" s="17" t="s">
        <v>64</v>
      </c>
      <c r="B65" s="13">
        <v>0</v>
      </c>
      <c r="C65" s="13"/>
      <c r="P65" s="3">
        <f t="shared" si="3"/>
        <v>0</v>
      </c>
    </row>
    <row r="66" spans="1:16" x14ac:dyDescent="0.25">
      <c r="A66" s="17" t="s">
        <v>65</v>
      </c>
      <c r="B66" s="22">
        <v>0</v>
      </c>
      <c r="C66" s="22"/>
      <c r="P66" s="3">
        <f t="shared" si="3"/>
        <v>0</v>
      </c>
    </row>
    <row r="67" spans="1:16" ht="18.75" x14ac:dyDescent="0.25">
      <c r="A67" s="16" t="s">
        <v>66</v>
      </c>
      <c r="B67" s="11">
        <f>+B68+B69+B70+B71</f>
        <v>150800000</v>
      </c>
      <c r="C67" s="11"/>
      <c r="D67" s="11">
        <f>+D69+D70</f>
        <v>0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>
        <v>0</v>
      </c>
    </row>
    <row r="68" spans="1:16" x14ac:dyDescent="0.25">
      <c r="A68" s="17" t="s">
        <v>67</v>
      </c>
      <c r="B68" s="22"/>
      <c r="C68" s="22"/>
    </row>
    <row r="69" spans="1:16" x14ac:dyDescent="0.25">
      <c r="A69" s="17" t="s">
        <v>68</v>
      </c>
      <c r="B69" s="13">
        <f>+'[1]Resumen '!I153</f>
        <v>500000</v>
      </c>
      <c r="C69" s="13"/>
    </row>
    <row r="70" spans="1:16" x14ac:dyDescent="0.25">
      <c r="A70" s="17" t="s">
        <v>69</v>
      </c>
      <c r="B70" s="22">
        <f>+'[1]Resumen '!I155</f>
        <v>150300000</v>
      </c>
      <c r="C70" s="22"/>
    </row>
    <row r="71" spans="1:16" x14ac:dyDescent="0.25">
      <c r="A71" s="17" t="s">
        <v>70</v>
      </c>
      <c r="B71" s="22"/>
      <c r="C71" s="22"/>
    </row>
    <row r="72" spans="1:16" ht="18.75" x14ac:dyDescent="0.25">
      <c r="A72" s="16" t="s">
        <v>71</v>
      </c>
      <c r="B72" s="23">
        <f>+B73+B74</f>
        <v>0</v>
      </c>
      <c r="C72" s="23"/>
      <c r="D72" s="11">
        <v>0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>
        <v>0</v>
      </c>
    </row>
    <row r="73" spans="1:16" x14ac:dyDescent="0.25">
      <c r="A73" s="17" t="s">
        <v>72</v>
      </c>
      <c r="B73" s="22">
        <v>0</v>
      </c>
      <c r="C73" s="22"/>
      <c r="P73" s="20"/>
    </row>
    <row r="74" spans="1:16" x14ac:dyDescent="0.25">
      <c r="A74" s="17" t="s">
        <v>73</v>
      </c>
      <c r="B74" s="22">
        <v>0</v>
      </c>
      <c r="C74" s="22"/>
      <c r="P74" s="20"/>
    </row>
    <row r="75" spans="1:16" ht="18.75" x14ac:dyDescent="0.25">
      <c r="A75" s="16" t="s">
        <v>74</v>
      </c>
      <c r="B75" s="25">
        <f>+B78</f>
        <v>2540000</v>
      </c>
      <c r="C75" s="25"/>
      <c r="D75" s="25">
        <f>+D78</f>
        <v>191974</v>
      </c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>
        <f>+D75+E75+F75+G75+H75+I75+J75+K75+L75+M75+N75+O75</f>
        <v>191974</v>
      </c>
    </row>
    <row r="76" spans="1:16" x14ac:dyDescent="0.25">
      <c r="A76" s="17" t="s">
        <v>75</v>
      </c>
      <c r="B76" s="22"/>
      <c r="C76" s="22"/>
      <c r="O76" s="3"/>
      <c r="P76" s="3">
        <f>+D76+E76+F76+G76+H76+I76+J76+K76+L76+M76+N76+O76</f>
        <v>0</v>
      </c>
    </row>
    <row r="77" spans="1:16" x14ac:dyDescent="0.25">
      <c r="A77" s="17" t="s">
        <v>76</v>
      </c>
      <c r="B77" s="22">
        <v>0</v>
      </c>
      <c r="C77" s="22"/>
      <c r="O77" s="3"/>
      <c r="P77" s="3">
        <f>+D77+E77+F77+G77+H77+I77+J77+K77+L77+M77+N77+O77</f>
        <v>0</v>
      </c>
    </row>
    <row r="78" spans="1:16" x14ac:dyDescent="0.25">
      <c r="A78" s="17" t="s">
        <v>77</v>
      </c>
      <c r="B78" s="22">
        <v>2540000</v>
      </c>
      <c r="C78" s="22"/>
      <c r="D78" s="3">
        <v>191974</v>
      </c>
      <c r="O78" s="3"/>
      <c r="P78" s="3">
        <f>+D78+E78+F78+G78+H78+I78+J78+K78+L78+M78+N78+O78</f>
        <v>191974</v>
      </c>
    </row>
    <row r="79" spans="1:16" ht="18.75" x14ac:dyDescent="0.25">
      <c r="A79" s="16" t="s">
        <v>78</v>
      </c>
      <c r="B79" s="25">
        <f>+B80+B81+B82+B83+B84+B85+B86+B87</f>
        <v>0</v>
      </c>
      <c r="C79" s="25"/>
      <c r="D79" s="25">
        <f>+D80+D82+D83+D84+D85+D86+D87</f>
        <v>6372733</v>
      </c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>
        <f>+D79+E79+F79+G79+H79+I79+J79+K79+L79+M79+N79+O79</f>
        <v>6372733</v>
      </c>
    </row>
    <row r="80" spans="1:16" x14ac:dyDescent="0.25">
      <c r="A80" s="26" t="s">
        <v>79</v>
      </c>
      <c r="B80" s="22"/>
      <c r="C80" s="22"/>
      <c r="P80" s="3">
        <f t="shared" ref="P80:P87" si="4">+D80+E80+F80+G80+H80+I80+J80+K80+L80+M80+N80+O80</f>
        <v>0</v>
      </c>
    </row>
    <row r="81" spans="1:16" x14ac:dyDescent="0.25">
      <c r="A81" s="17" t="s">
        <v>80</v>
      </c>
      <c r="B81" s="22"/>
      <c r="C81" s="22"/>
      <c r="P81" s="3">
        <f t="shared" si="4"/>
        <v>0</v>
      </c>
    </row>
    <row r="82" spans="1:16" x14ac:dyDescent="0.25">
      <c r="A82" s="17" t="s">
        <v>81</v>
      </c>
      <c r="B82" s="22"/>
      <c r="C82" s="22"/>
      <c r="E82" s="27"/>
      <c r="P82" s="3">
        <f t="shared" si="4"/>
        <v>0</v>
      </c>
    </row>
    <row r="83" spans="1:16" x14ac:dyDescent="0.25">
      <c r="A83" s="26" t="s">
        <v>82</v>
      </c>
      <c r="B83" s="22"/>
      <c r="C83" s="22"/>
      <c r="F83" s="14"/>
      <c r="P83" s="3">
        <f t="shared" si="4"/>
        <v>0</v>
      </c>
    </row>
    <row r="84" spans="1:16" x14ac:dyDescent="0.25">
      <c r="A84" s="17" t="s">
        <v>83</v>
      </c>
      <c r="B84" s="22"/>
      <c r="C84" s="22"/>
      <c r="D84" s="3">
        <v>6372733</v>
      </c>
      <c r="P84" s="3">
        <f t="shared" si="4"/>
        <v>6372733</v>
      </c>
    </row>
    <row r="85" spans="1:16" x14ac:dyDescent="0.25">
      <c r="A85" s="17" t="s">
        <v>84</v>
      </c>
      <c r="B85" s="22"/>
      <c r="C85" s="22"/>
      <c r="P85" s="3">
        <f t="shared" si="4"/>
        <v>0</v>
      </c>
    </row>
    <row r="86" spans="1:16" x14ac:dyDescent="0.25">
      <c r="A86" s="26" t="s">
        <v>85</v>
      </c>
      <c r="B86" s="22"/>
      <c r="C86" s="22"/>
      <c r="P86" s="3">
        <f t="shared" si="4"/>
        <v>0</v>
      </c>
    </row>
    <row r="87" spans="1:16" x14ac:dyDescent="0.25">
      <c r="A87" s="17" t="s">
        <v>86</v>
      </c>
      <c r="B87" s="22"/>
      <c r="C87" s="22"/>
      <c r="P87" s="3">
        <f t="shared" si="4"/>
        <v>0</v>
      </c>
    </row>
    <row r="88" spans="1:16" ht="18.75" x14ac:dyDescent="0.25">
      <c r="A88" s="16" t="s">
        <v>87</v>
      </c>
      <c r="B88" s="28">
        <f>+B79+B75+B72+B67+B57+B50+B41+B31+B21+B15</f>
        <v>677340411</v>
      </c>
      <c r="C88" s="28"/>
      <c r="D88" s="28">
        <f>+D79+D75+D67+D57+D50+D41+D31+D21+D15</f>
        <v>48875480.670000002</v>
      </c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>
        <f>+P79+P75+P57+P41+P31+P21+P15</f>
        <v>48875480.670000002</v>
      </c>
    </row>
    <row r="89" spans="1:16" s="20" customFormat="1" ht="4.5" customHeight="1" x14ac:dyDescent="0.25">
      <c r="A89" s="29"/>
      <c r="B89" s="30"/>
      <c r="C89" s="30"/>
      <c r="D89" s="19"/>
    </row>
    <row r="90" spans="1:16" s="34" customFormat="1" ht="18.75" x14ac:dyDescent="0.25">
      <c r="A90" s="31" t="s">
        <v>88</v>
      </c>
      <c r="B90" s="32"/>
      <c r="C90" s="32"/>
      <c r="D90" s="33"/>
    </row>
    <row r="91" spans="1:16" s="34" customFormat="1" ht="18.75" x14ac:dyDescent="0.25">
      <c r="A91" s="35" t="s">
        <v>89</v>
      </c>
      <c r="B91" s="32"/>
      <c r="C91" s="32"/>
      <c r="D91" s="33"/>
    </row>
    <row r="92" spans="1:16" s="34" customFormat="1" ht="30" x14ac:dyDescent="0.25">
      <c r="A92" s="36" t="s">
        <v>90</v>
      </c>
      <c r="B92" s="32"/>
      <c r="C92" s="32"/>
      <c r="D92" s="33"/>
    </row>
    <row r="93" spans="1:16" s="34" customFormat="1" ht="18.75" x14ac:dyDescent="0.25">
      <c r="A93" s="35" t="s">
        <v>91</v>
      </c>
      <c r="B93" s="32"/>
      <c r="C93" s="32"/>
      <c r="D93" s="33"/>
    </row>
    <row r="94" spans="1:16" s="34" customFormat="1" ht="18.75" x14ac:dyDescent="0.25">
      <c r="A94" s="35" t="s">
        <v>92</v>
      </c>
      <c r="B94" s="32"/>
      <c r="C94" s="32"/>
      <c r="D94" s="33"/>
    </row>
    <row r="95" spans="1:16" s="34" customFormat="1" ht="18.75" x14ac:dyDescent="0.25">
      <c r="A95" s="35" t="s">
        <v>93</v>
      </c>
      <c r="B95" s="32"/>
      <c r="C95" s="32"/>
      <c r="D95" s="33"/>
    </row>
    <row r="96" spans="1:16" s="34" customFormat="1" ht="18.75" x14ac:dyDescent="0.25">
      <c r="A96" s="35"/>
      <c r="B96" s="32"/>
      <c r="C96" s="32"/>
      <c r="D96" s="33"/>
    </row>
    <row r="97" spans="1:17" s="34" customFormat="1" ht="18.75" x14ac:dyDescent="0.25">
      <c r="A97" s="35"/>
      <c r="B97" s="32"/>
      <c r="C97" s="32"/>
      <c r="D97" s="33"/>
    </row>
    <row r="98" spans="1:17" s="20" customFormat="1" ht="4.5" customHeight="1" x14ac:dyDescent="0.25">
      <c r="A98" s="29"/>
      <c r="B98" s="30"/>
      <c r="C98" s="30"/>
      <c r="D98" s="19"/>
    </row>
    <row r="99" spans="1:17" x14ac:dyDescent="0.25">
      <c r="A99" s="37" t="s">
        <v>94</v>
      </c>
      <c r="B99"/>
      <c r="C99"/>
      <c r="D99" s="47" t="s">
        <v>95</v>
      </c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</row>
    <row r="100" spans="1:17" s="39" customFormat="1" ht="15.75" x14ac:dyDescent="0.25">
      <c r="A100" s="38" t="s">
        <v>96</v>
      </c>
      <c r="B100" s="38"/>
      <c r="C100" s="38"/>
      <c r="D100" s="46" t="s">
        <v>97</v>
      </c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</row>
    <row r="101" spans="1:17" s="41" customFormat="1" ht="16.5" customHeight="1" x14ac:dyDescent="0.25">
      <c r="A101" s="40" t="s">
        <v>98</v>
      </c>
      <c r="B101" s="40"/>
      <c r="C101" s="40"/>
      <c r="D101" s="45" t="s">
        <v>99</v>
      </c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</row>
    <row r="102" spans="1:17" x14ac:dyDescent="0.25">
      <c r="B102"/>
      <c r="C102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</row>
    <row r="103" spans="1:17" x14ac:dyDescent="0.25">
      <c r="A103" s="47"/>
      <c r="B103" s="47"/>
      <c r="C103" s="47"/>
      <c r="D103" s="47"/>
      <c r="E103" s="47"/>
      <c r="F103" s="47"/>
      <c r="G103" s="47"/>
      <c r="H103" s="47"/>
    </row>
    <row r="105" spans="1:17" x14ac:dyDescent="0.25">
      <c r="A105" s="47" t="s">
        <v>100</v>
      </c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1:17" ht="15.75" x14ac:dyDescent="0.25">
      <c r="A106" s="46" t="s">
        <v>101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</row>
    <row r="107" spans="1:17" s="40" customFormat="1" ht="15.75" x14ac:dyDescent="0.25">
      <c r="A107" s="45" t="s">
        <v>102</v>
      </c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</row>
    <row r="119" spans="1:16" s="3" customFormat="1" ht="15.75" thickBot="1" x14ac:dyDescent="0.3">
      <c r="A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s="3" customFormat="1" ht="15.75" thickBot="1" x14ac:dyDescent="0.3">
      <c r="A120" s="42" t="s">
        <v>103</v>
      </c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s="3" customFormat="1" ht="30.75" thickBot="1" x14ac:dyDescent="0.3">
      <c r="A121" s="43" t="s">
        <v>104</v>
      </c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s="3" customFormat="1" ht="60.75" thickBot="1" x14ac:dyDescent="0.3">
      <c r="A122" s="44" t="s">
        <v>105</v>
      </c>
      <c r="E122"/>
      <c r="F122"/>
      <c r="G122"/>
      <c r="H122"/>
      <c r="I122"/>
      <c r="J122"/>
      <c r="K122"/>
      <c r="L122"/>
      <c r="M122"/>
      <c r="N122"/>
      <c r="O122"/>
      <c r="P122"/>
    </row>
  </sheetData>
  <mergeCells count="19">
    <mergeCell ref="D99:P99"/>
    <mergeCell ref="A4:P4"/>
    <mergeCell ref="A5:P5"/>
    <mergeCell ref="A6:P6"/>
    <mergeCell ref="A7:P7"/>
    <mergeCell ref="A8:P8"/>
    <mergeCell ref="A9:P9"/>
    <mergeCell ref="A10:P10"/>
    <mergeCell ref="A12:A13"/>
    <mergeCell ref="B12:B13"/>
    <mergeCell ref="C12:C13"/>
    <mergeCell ref="D12:P12"/>
    <mergeCell ref="A107:Q107"/>
    <mergeCell ref="D100:P100"/>
    <mergeCell ref="D101:P101"/>
    <mergeCell ref="D102:P102"/>
    <mergeCell ref="A103:H103"/>
    <mergeCell ref="A105:Q105"/>
    <mergeCell ref="A106:Q106"/>
  </mergeCells>
  <printOptions horizontalCentered="1"/>
  <pageMargins left="0.39370078740157483" right="0.39370078740157483" top="0" bottom="0.39370078740157483" header="0.31496062992125984" footer="0.31496062992125984"/>
  <pageSetup scale="69" fitToHeight="4" orientation="landscape" r:id="rId1"/>
  <headerFooter>
    <oddFooter>&amp;R&amp;P</oddFooter>
  </headerFooter>
  <rowBreaks count="1" manualBreakCount="1">
    <brk id="10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GENERAL  2022 (2)</vt:lpstr>
      <vt:lpstr>'PRESUPUESTO GENERAL  2022 (2)'!Área_de_impresión</vt:lpstr>
      <vt:lpstr>'PRESUPUESTO GENERAL  2022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Almonte Cano</dc:creator>
  <cp:lastModifiedBy>Marielis Tineo</cp:lastModifiedBy>
  <dcterms:created xsi:type="dcterms:W3CDTF">2022-02-17T14:35:55Z</dcterms:created>
  <dcterms:modified xsi:type="dcterms:W3CDTF">2022-03-24T16:06:49Z</dcterms:modified>
</cp:coreProperties>
</file>