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RAAPPLATA 2022\CORAAPLATA-CCC-CP-2022-0001\"/>
    </mc:Choice>
  </mc:AlternateContent>
  <xr:revisionPtr revIDLastSave="0" documentId="13_ncr:1_{77C365B3-7E3C-4520-9E32-17D19CA62BEA}" xr6:coauthVersionLast="47" xr6:coauthVersionMax="47" xr10:uidLastSave="{00000000-0000-0000-0000-000000000000}"/>
  <bookViews>
    <workbookView xWindow="-110" yWindow="-110" windowWidth="19420" windowHeight="10300" xr2:uid="{E448E3CB-D73B-4237-BF87-3BC28099F578}"/>
  </bookViews>
  <sheets>
    <sheet name="LISTADO PARTIDAS" sheetId="2" r:id="rId1"/>
    <sheet name="Hoja1" sheetId="1" r:id="rId2"/>
  </sheets>
  <definedNames>
    <definedName name="_Hlk70067364" localSheetId="1">Hoja1!$A$2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6" i="2" l="1"/>
  <c r="A327" i="2" s="1"/>
  <c r="A328" i="2" s="1"/>
  <c r="A322" i="2"/>
  <c r="A323" i="2" s="1"/>
  <c r="A321" i="2"/>
  <c r="A318" i="2"/>
  <c r="C315" i="2"/>
  <c r="A313" i="2"/>
  <c r="A314" i="2" s="1"/>
  <c r="A315" i="2" s="1"/>
  <c r="D279" i="2"/>
  <c r="C260" i="2"/>
  <c r="C254" i="2"/>
  <c r="C283" i="2" s="1"/>
  <c r="C247" i="2"/>
  <c r="B247" i="2"/>
  <c r="B246" i="2"/>
  <c r="B245" i="2"/>
  <c r="C244" i="2"/>
  <c r="B244" i="2"/>
  <c r="C243" i="2"/>
  <c r="B243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B224" i="2"/>
  <c r="A224" i="2"/>
  <c r="D223" i="2"/>
  <c r="C223" i="2"/>
  <c r="B223" i="2"/>
  <c r="B293" i="2" s="1"/>
  <c r="D222" i="2"/>
  <c r="C222" i="2"/>
  <c r="B222" i="2"/>
  <c r="B292" i="2" s="1"/>
  <c r="A222" i="2"/>
  <c r="D221" i="2"/>
  <c r="C221" i="2"/>
  <c r="B221" i="2"/>
  <c r="B291" i="2" s="1"/>
  <c r="A221" i="2"/>
  <c r="D220" i="2"/>
  <c r="C220" i="2"/>
  <c r="B220" i="2"/>
  <c r="B290" i="2" s="1"/>
  <c r="A220" i="2"/>
  <c r="D219" i="2"/>
  <c r="C219" i="2"/>
  <c r="B219" i="2"/>
  <c r="B289" i="2" s="1"/>
  <c r="A219" i="2"/>
  <c r="D218" i="2"/>
  <c r="C218" i="2"/>
  <c r="B218" i="2"/>
  <c r="B288" i="2" s="1"/>
  <c r="A218" i="2"/>
  <c r="D217" i="2"/>
  <c r="C217" i="2"/>
  <c r="B217" i="2"/>
  <c r="B287" i="2" s="1"/>
  <c r="A217" i="2"/>
  <c r="B216" i="2"/>
  <c r="A216" i="2"/>
  <c r="D210" i="2"/>
  <c r="D280" i="2" s="1"/>
  <c r="C210" i="2"/>
  <c r="B210" i="2"/>
  <c r="D209" i="2"/>
  <c r="B209" i="2"/>
  <c r="C184" i="2"/>
  <c r="C213" i="2" s="1"/>
  <c r="C177" i="2"/>
  <c r="C175" i="2"/>
  <c r="C173" i="2"/>
  <c r="C139" i="2"/>
  <c r="C122" i="2"/>
  <c r="C143" i="2" s="1"/>
  <c r="C121" i="2"/>
  <c r="C120" i="2"/>
  <c r="C114" i="2"/>
  <c r="C107" i="2"/>
  <c r="C105" i="2"/>
  <c r="C104" i="2"/>
  <c r="C103" i="2"/>
  <c r="A103" i="2"/>
  <c r="A104" i="2" s="1"/>
  <c r="A105" i="2" s="1"/>
  <c r="A106" i="2" s="1"/>
  <c r="A107" i="2" s="1"/>
  <c r="A91" i="2"/>
  <c r="A92" i="2" s="1"/>
  <c r="A93" i="2" s="1"/>
  <c r="A94" i="2" s="1"/>
  <c r="A95" i="2" s="1"/>
  <c r="A96" i="2" s="1"/>
  <c r="A97" i="2" s="1"/>
  <c r="A98" i="2" s="1"/>
  <c r="A99" i="2" s="1"/>
  <c r="C85" i="2"/>
  <c r="C76" i="2"/>
  <c r="A75" i="2"/>
  <c r="A72" i="2"/>
  <c r="C68" i="2"/>
  <c r="A68" i="2"/>
  <c r="A69" i="2" s="1"/>
  <c r="A65" i="2"/>
  <c r="A60" i="2"/>
  <c r="A61" i="2" s="1"/>
  <c r="A62" i="2" s="1"/>
  <c r="A55" i="2"/>
  <c r="A56" i="2" s="1"/>
  <c r="A57" i="2" s="1"/>
  <c r="A47" i="2"/>
  <c r="A48" i="2" s="1"/>
  <c r="A49" i="2" s="1"/>
  <c r="A50" i="2" s="1"/>
  <c r="A51" i="2" s="1"/>
  <c r="A52" i="2" s="1"/>
  <c r="C43" i="2"/>
  <c r="C72" i="2" s="1"/>
  <c r="A42" i="2"/>
  <c r="A43" i="2" s="1"/>
  <c r="A44" i="2" s="1"/>
  <c r="A39" i="2"/>
  <c r="C36" i="2"/>
  <c r="C35" i="2"/>
  <c r="C34" i="2"/>
  <c r="C32" i="2"/>
  <c r="C31" i="2"/>
  <c r="A30" i="2"/>
  <c r="A31" i="2" s="1"/>
  <c r="A32" i="2" s="1"/>
  <c r="A33" i="2" s="1"/>
  <c r="A34" i="2" s="1"/>
  <c r="A35" i="2" s="1"/>
  <c r="A36" i="2" s="1"/>
  <c r="C26" i="2"/>
  <c r="A26" i="2"/>
  <c r="C22" i="2"/>
  <c r="A21" i="2"/>
  <c r="A22" i="2" s="1"/>
  <c r="A23" i="2" s="1"/>
  <c r="C18" i="2"/>
  <c r="C17" i="2"/>
  <c r="A15" i="2"/>
  <c r="A16" i="2" s="1"/>
  <c r="A17" i="2" s="1"/>
  <c r="A18" i="2" s="1"/>
  <c r="C209" i="2" l="1"/>
</calcChain>
</file>

<file path=xl/sharedStrings.xml><?xml version="1.0" encoding="utf-8"?>
<sst xmlns="http://schemas.openxmlformats.org/spreadsheetml/2006/main" count="489" uniqueCount="141">
  <si>
    <t>“Construcción del Edificio General de Operación De CORAAPPLATA, San Felipe De Puerto Plata. Provincia De Puerto Plata”.</t>
  </si>
  <si>
    <t>CORPORACION DE ACUEDUCTOS Y ALCANTARILLADOS DE PUERTO PLATA</t>
  </si>
  <si>
    <t xml:space="preserve"> (CORAAPPLATA)</t>
  </si>
  <si>
    <t>DIVISION DE EVALUACION DE COSTOS DE OBRA</t>
  </si>
  <si>
    <t>DEPARTAMENTO DE INGENIERIA</t>
  </si>
  <si>
    <t>PRESUPUESTO BASE</t>
  </si>
  <si>
    <t xml:space="preserve">“Construcción del Edificio General de Operación De CORAAPPLATA, San Felipe De Puerto Plata. Provincia De Puerto Plata”.
</t>
  </si>
  <si>
    <t>LUNES 3 DE ENERO DE 2021</t>
  </si>
  <si>
    <t>No.</t>
  </si>
  <si>
    <t>DESCRIPCION</t>
  </si>
  <si>
    <t>A</t>
  </si>
  <si>
    <t>TRABAJOS PRELIMINARES Y BAJO NIVEL DE PISO</t>
  </si>
  <si>
    <t>TRABAJOS PRELIMINARES</t>
  </si>
  <si>
    <t>Desbroce de terreno y capa vegetal 0.20m</t>
  </si>
  <si>
    <t>M2</t>
  </si>
  <si>
    <t>Charrancha y replanteo</t>
  </si>
  <si>
    <t xml:space="preserve">Fumigación general </t>
  </si>
  <si>
    <t>Verja perimetral (proteccion de obra)</t>
  </si>
  <si>
    <t>ML</t>
  </si>
  <si>
    <t>MOVIMIENTOS DE TIERRA</t>
  </si>
  <si>
    <t>Excavaciones de fundaciones (Corte y nivelacion de terreno)</t>
  </si>
  <si>
    <t>M3</t>
  </si>
  <si>
    <t>Carga y bote de material sobrante excav.</t>
  </si>
  <si>
    <t>M3E</t>
  </si>
  <si>
    <t>Relleno de reposición en fundaciones</t>
  </si>
  <si>
    <t>M3C</t>
  </si>
  <si>
    <t>HORMIGON ARMADO</t>
  </si>
  <si>
    <t>Zapata de muro de 0.30 m</t>
  </si>
  <si>
    <t>B</t>
  </si>
  <si>
    <t>SOTANO</t>
  </si>
  <si>
    <t>Columnas 45x45</t>
  </si>
  <si>
    <t>Muros de 0.30 m</t>
  </si>
  <si>
    <t xml:space="preserve">Muros de 0.20 m </t>
  </si>
  <si>
    <t>Vigas 25x45</t>
  </si>
  <si>
    <t>Rampa de Escalera</t>
  </si>
  <si>
    <t>Losa de cimentacion 30 cm</t>
  </si>
  <si>
    <t>Losa aligerada de techo</t>
  </si>
  <si>
    <t>MAMPOSTERIA</t>
  </si>
  <si>
    <t>Muros de 6" con bastones 3/8"@0.60m</t>
  </si>
  <si>
    <t>TERMINACIONES DE SUPERFICIE</t>
  </si>
  <si>
    <t>Fraguache en elementos H.A.</t>
  </si>
  <si>
    <t>Empañete de mezcla maestreado en paredes interiores</t>
  </si>
  <si>
    <t>Cantos y mochetas</t>
  </si>
  <si>
    <t xml:space="preserve">REVESTIMIENTOS </t>
  </si>
  <si>
    <t xml:space="preserve">Ceramica en paredes baños </t>
  </si>
  <si>
    <t>Ceramica en paredes cocinas</t>
  </si>
  <si>
    <t>Cristal templado en paredes exterior</t>
  </si>
  <si>
    <t>P2</t>
  </si>
  <si>
    <t>Cristal templado en paredes de division interior</t>
  </si>
  <si>
    <t>Paredes En Sheetrock</t>
  </si>
  <si>
    <t>Plafon techos de baños</t>
  </si>
  <si>
    <t>PISOS</t>
  </si>
  <si>
    <t>Piso en Ceramica Europea Economica</t>
  </si>
  <si>
    <t>Zocalos en Ceramica Europea Economica</t>
  </si>
  <si>
    <t xml:space="preserve">Piso cerámica en baño </t>
  </si>
  <si>
    <t>PUERTAS</t>
  </si>
  <si>
    <t>Puerta entrada doble hoja 2.1 mt flotante de cristal</t>
  </si>
  <si>
    <t>UND</t>
  </si>
  <si>
    <t xml:space="preserve">Puertas interiores 1 mt </t>
  </si>
  <si>
    <t xml:space="preserve">Puertas flotantes en Cristal templado </t>
  </si>
  <si>
    <t>VENTANAS</t>
  </si>
  <si>
    <t>Ventana proyectada aluminio y vidrio Perfiles P40</t>
  </si>
  <si>
    <t>ESCALERA</t>
  </si>
  <si>
    <t>Escalon granito gris</t>
  </si>
  <si>
    <t>Descansos en Ceramica Europea Economica</t>
  </si>
  <si>
    <t xml:space="preserve">PINTURA </t>
  </si>
  <si>
    <t>Pintura Acrilica interior en parede y techos</t>
  </si>
  <si>
    <t>INSTALACIONES SANITARIAS</t>
  </si>
  <si>
    <t>Baños</t>
  </si>
  <si>
    <t>10.01.1</t>
  </si>
  <si>
    <t>Tope en malmolite</t>
  </si>
  <si>
    <t>10.01.2</t>
  </si>
  <si>
    <t>Inodoro  + Salidas</t>
  </si>
  <si>
    <t>10.01.3</t>
  </si>
  <si>
    <t>Lavamanos  + Salidas</t>
  </si>
  <si>
    <t>10.01.4</t>
  </si>
  <si>
    <t xml:space="preserve">Desague De Piso 2" Parrilla </t>
  </si>
  <si>
    <t>10.01.5</t>
  </si>
  <si>
    <t>Orinal Pequeño + Salidas Ap Y An</t>
  </si>
  <si>
    <t>10.01.6</t>
  </si>
  <si>
    <t>Camara De Inspeccion 0.70x0.70x0.70 Caliche</t>
  </si>
  <si>
    <t>Miscelanios, espejos y diviciones</t>
  </si>
  <si>
    <t>PA</t>
  </si>
  <si>
    <t>Cocina</t>
  </si>
  <si>
    <t>10.02.1</t>
  </si>
  <si>
    <t>Gabinetes de piso y pared MDF</t>
  </si>
  <si>
    <t>PL</t>
  </si>
  <si>
    <t>10.02.2</t>
  </si>
  <si>
    <t>10.02.3</t>
  </si>
  <si>
    <t>Fregadero Acero Inox. Sencillo + Salidas</t>
  </si>
  <si>
    <t>10.02.4</t>
  </si>
  <si>
    <t>10.02.5</t>
  </si>
  <si>
    <t>Trampa De Grasa 1.00x1.00x1.00 Caliche</t>
  </si>
  <si>
    <t>INSTALACIONES ELECTRICAS</t>
  </si>
  <si>
    <t>Luz Cenital</t>
  </si>
  <si>
    <t>Interruptor Sencillo</t>
  </si>
  <si>
    <t>Interruptor Doble</t>
  </si>
  <si>
    <t>Interruptor Triple</t>
  </si>
  <si>
    <t>Interruptor Tres Vias</t>
  </si>
  <si>
    <t>Tomacorriente Doble 110v</t>
  </si>
  <si>
    <t>Tomacorriente Sencillo 220v</t>
  </si>
  <si>
    <t>Salida Telefono DATA</t>
  </si>
  <si>
    <t>Panel Distribucion 24 Espacios</t>
  </si>
  <si>
    <t>C</t>
  </si>
  <si>
    <t>NIVEL N1</t>
  </si>
  <si>
    <t xml:space="preserve">Bajante y ventilación </t>
  </si>
  <si>
    <t>D</t>
  </si>
  <si>
    <t>NIVEL N2</t>
  </si>
  <si>
    <t>10.01.07</t>
  </si>
  <si>
    <t>E</t>
  </si>
  <si>
    <t>NIVEL N3</t>
  </si>
  <si>
    <t>10.01.7</t>
  </si>
  <si>
    <t>F</t>
  </si>
  <si>
    <t>EXTERIORES, TERMINACIONES DE TECHO Y MISCELANEOS</t>
  </si>
  <si>
    <t>TERMINACIONES DE TECHO</t>
  </si>
  <si>
    <t>Fino de techo plano</t>
  </si>
  <si>
    <t>Zabaletas de techo</t>
  </si>
  <si>
    <t xml:space="preserve">Impermeabilizante </t>
  </si>
  <si>
    <t>PINTURA EXTERIOR</t>
  </si>
  <si>
    <t>Pintura Acrilica exterior</t>
  </si>
  <si>
    <t>SUBIDA DE MATERIALES</t>
  </si>
  <si>
    <t>Subida de materiales a Nivel 1</t>
  </si>
  <si>
    <t>Subida de materiales a Nivel 2</t>
  </si>
  <si>
    <t>Subida de materiales a Nivel 3</t>
  </si>
  <si>
    <t>MISCELANEOS</t>
  </si>
  <si>
    <t xml:space="preserve">Ascensoror </t>
  </si>
  <si>
    <t xml:space="preserve">Barandas en acero </t>
  </si>
  <si>
    <t>Fachada exterior (logo, cubre Sol y elementos no estructurales)</t>
  </si>
  <si>
    <t>SUB-TOTAL GENERAL</t>
  </si>
  <si>
    <t>GASTOS ADMINISTRATIVOS</t>
  </si>
  <si>
    <t>HONORARIOS PROFESIONALES</t>
  </si>
  <si>
    <t>ITBIS A HONORARIOS PROFESIONALES</t>
  </si>
  <si>
    <t>SEGUROS,POLIZAS Y FIANZAS</t>
  </si>
  <si>
    <t>GASTOS DE TRANSPORTE</t>
  </si>
  <si>
    <t>LEY 6-86</t>
  </si>
  <si>
    <t>CODIA</t>
  </si>
  <si>
    <t>SUB-TOTAL DE GASTOS INDIRECTOS</t>
  </si>
  <si>
    <t>TOTAL GENERAL</t>
  </si>
  <si>
    <t>IMPREVISTOS (SOLO JUSTIFICABLES CON CUBICACION)</t>
  </si>
  <si>
    <t>CANTIDAD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</si>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</sst>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8" formatCode="_(* #,##0.00_);_(* \(#,##0.00\);_(* &quot;-&quot;??_);_(@_)"/>
    <numFmt numFmtId="170" formatCode="#,##0.00\ _€;[Red]#,##0.00\ _€"/>
    <numFmt numFmtId="172" formatCode="_-&quot;RD$&quot;* #,##0.00_-;\-&quot;RD$&quot;* #,##0.00_-;_-&quot;RD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10" fillId="0" borderId="0"/>
    <xf numFmtId="172" fontId="5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8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9" fillId="2" borderId="2" xfId="3" applyFont="1" applyFill="1" applyBorder="1" applyAlignment="1">
      <alignment horizontal="center" vertical="center" wrapText="1"/>
    </xf>
    <xf numFmtId="0" fontId="9" fillId="3" borderId="2" xfId="5" applyFont="1" applyFill="1" applyBorder="1" applyAlignment="1">
      <alignment wrapText="1"/>
    </xf>
    <xf numFmtId="0" fontId="9" fillId="0" borderId="2" xfId="5" applyFont="1" applyBorder="1" applyAlignment="1">
      <alignment wrapText="1"/>
    </xf>
    <xf numFmtId="0" fontId="6" fillId="0" borderId="2" xfId="5" applyFont="1" applyBorder="1" applyAlignment="1">
      <alignment wrapText="1"/>
    </xf>
    <xf numFmtId="2" fontId="9" fillId="0" borderId="2" xfId="5" applyNumberFormat="1" applyFont="1" applyBorder="1" applyAlignment="1">
      <alignment wrapText="1"/>
    </xf>
    <xf numFmtId="2" fontId="6" fillId="0" borderId="2" xfId="5" applyNumberFormat="1" applyFont="1" applyBorder="1" applyAlignment="1">
      <alignment wrapText="1"/>
    </xf>
    <xf numFmtId="2" fontId="11" fillId="0" borderId="0" xfId="3" applyNumberFormat="1" applyFont="1" applyAlignment="1">
      <alignment horizontal="left"/>
    </xf>
    <xf numFmtId="4" fontId="6" fillId="0" borderId="7" xfId="9" applyNumberFormat="1" applyFont="1" applyBorder="1" applyAlignment="1">
      <alignment horizontal="left" vertical="center" wrapText="1"/>
    </xf>
    <xf numFmtId="2" fontId="6" fillId="0" borderId="0" xfId="3" applyNumberFormat="1" applyFont="1" applyAlignment="1">
      <alignment horizontal="center"/>
    </xf>
    <xf numFmtId="168" fontId="6" fillId="0" borderId="0" xfId="4" applyFont="1"/>
    <xf numFmtId="168" fontId="9" fillId="0" borderId="0" xfId="4" applyFont="1" applyAlignment="1">
      <alignment horizontal="center"/>
    </xf>
    <xf numFmtId="2" fontId="9" fillId="0" borderId="0" xfId="3" applyNumberFormat="1" applyFont="1" applyAlignment="1">
      <alignment horizontal="center"/>
    </xf>
    <xf numFmtId="168" fontId="9" fillId="0" borderId="0" xfId="4" applyFont="1" applyAlignment="1">
      <alignment horizontal="center"/>
    </xf>
    <xf numFmtId="2" fontId="9" fillId="0" borderId="0" xfId="3" applyNumberFormat="1" applyFont="1" applyAlignment="1">
      <alignment horizontal="center"/>
    </xf>
    <xf numFmtId="2" fontId="6" fillId="0" borderId="0" xfId="3" applyNumberFormat="1" applyFont="1" applyAlignment="1">
      <alignment horizontal="left"/>
    </xf>
    <xf numFmtId="2" fontId="6" fillId="0" borderId="0" xfId="3" applyNumberFormat="1" applyFont="1" applyAlignment="1">
      <alignment horizontal="center" vertical="top"/>
    </xf>
    <xf numFmtId="0" fontId="9" fillId="0" borderId="0" xfId="3" applyFont="1"/>
    <xf numFmtId="168" fontId="9" fillId="0" borderId="0" xfId="4" applyFont="1"/>
    <xf numFmtId="0" fontId="9" fillId="0" borderId="0" xfId="3" applyFont="1" applyAlignment="1">
      <alignment horizontal="center"/>
    </xf>
    <xf numFmtId="2" fontId="6" fillId="0" borderId="0" xfId="3" applyNumberFormat="1" applyFont="1" applyAlignment="1">
      <alignment horizontal="center" vertical="center"/>
    </xf>
    <xf numFmtId="0" fontId="9" fillId="0" borderId="0" xfId="3" applyFont="1" applyAlignment="1">
      <alignment vertical="center" wrapText="1"/>
    </xf>
    <xf numFmtId="168" fontId="9" fillId="0" borderId="0" xfId="4" applyFont="1" applyAlignment="1">
      <alignment vertical="center"/>
    </xf>
    <xf numFmtId="0" fontId="9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168" fontId="6" fillId="0" borderId="0" xfId="4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top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vertical="top"/>
    </xf>
    <xf numFmtId="2" fontId="9" fillId="3" borderId="2" xfId="5" applyNumberFormat="1" applyFont="1" applyFill="1" applyBorder="1" applyAlignment="1">
      <alignment horizontal="center" vertical="center" wrapText="1"/>
    </xf>
    <xf numFmtId="4" fontId="6" fillId="3" borderId="2" xfId="5" applyNumberFormat="1" applyFont="1" applyFill="1" applyBorder="1" applyAlignment="1">
      <alignment horizontal="right" wrapText="1"/>
    </xf>
    <xf numFmtId="2" fontId="9" fillId="0" borderId="2" xfId="5" applyNumberFormat="1" applyFont="1" applyBorder="1" applyAlignment="1">
      <alignment horizontal="center" vertical="center" wrapText="1"/>
    </xf>
    <xf numFmtId="4" fontId="6" fillId="0" borderId="2" xfId="5" applyNumberFormat="1" applyFont="1" applyBorder="1" applyAlignment="1">
      <alignment horizontal="right" wrapText="1"/>
    </xf>
    <xf numFmtId="2" fontId="6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2" fontId="9" fillId="3" borderId="2" xfId="5" applyNumberFormat="1" applyFont="1" applyFill="1" applyBorder="1" applyAlignment="1">
      <alignment horizontal="center" wrapText="1"/>
    </xf>
    <xf numFmtId="4" fontId="9" fillId="0" borderId="2" xfId="6" applyNumberFormat="1" applyFont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6" fillId="0" borderId="2" xfId="6" applyNumberFormat="1" applyFont="1" applyBorder="1" applyAlignment="1">
      <alignment horizontal="right" wrapText="1"/>
    </xf>
    <xf numFmtId="0" fontId="9" fillId="0" borderId="2" xfId="5" applyFont="1" applyBorder="1" applyAlignment="1">
      <alignment horizontal="center" vertical="center" wrapText="1"/>
    </xf>
    <xf numFmtId="2" fontId="9" fillId="0" borderId="2" xfId="5" applyNumberFormat="1" applyFont="1" applyBorder="1" applyAlignment="1">
      <alignment horizontal="center" wrapText="1"/>
    </xf>
    <xf numFmtId="2" fontId="6" fillId="0" borderId="2" xfId="5" applyNumberFormat="1" applyFont="1" applyBorder="1" applyAlignment="1">
      <alignment horizontal="center" wrapText="1"/>
    </xf>
    <xf numFmtId="0" fontId="6" fillId="0" borderId="0" xfId="7" applyFont="1" applyAlignment="1">
      <alignment horizontal="left" wrapText="1"/>
    </xf>
    <xf numFmtId="10" fontId="6" fillId="0" borderId="0" xfId="1" applyNumberFormat="1" applyFont="1" applyAlignment="1">
      <alignment wrapText="1"/>
    </xf>
    <xf numFmtId="170" fontId="9" fillId="0" borderId="0" xfId="2" applyNumberFormat="1" applyFont="1" applyAlignment="1">
      <alignment horizontal="center" wrapText="1"/>
    </xf>
    <xf numFmtId="170" fontId="6" fillId="0" borderId="0" xfId="2" applyNumberFormat="1" applyFont="1" applyAlignment="1">
      <alignment horizontal="center" wrapText="1"/>
    </xf>
    <xf numFmtId="0" fontId="6" fillId="0" borderId="0" xfId="7" applyFont="1" applyAlignment="1">
      <alignment horizontal="left" wrapText="1"/>
    </xf>
    <xf numFmtId="0" fontId="9" fillId="0" borderId="0" xfId="7" applyFont="1" applyAlignment="1">
      <alignment horizontal="right" wrapText="1"/>
    </xf>
    <xf numFmtId="0" fontId="6" fillId="0" borderId="0" xfId="7" applyFont="1" applyAlignment="1">
      <alignment wrapText="1"/>
    </xf>
    <xf numFmtId="0" fontId="6" fillId="0" borderId="0" xfId="2" applyFont="1" applyAlignment="1">
      <alignment horizontal="center" wrapText="1"/>
    </xf>
    <xf numFmtId="0" fontId="12" fillId="5" borderId="6" xfId="7" applyFont="1" applyFill="1" applyBorder="1" applyAlignment="1">
      <alignment horizontal="right" vertical="center" wrapText="1"/>
    </xf>
    <xf numFmtId="2" fontId="11" fillId="0" borderId="0" xfId="3" applyNumberFormat="1" applyFont="1" applyAlignment="1">
      <alignment horizontal="left" wrapText="1"/>
    </xf>
    <xf numFmtId="4" fontId="6" fillId="0" borderId="0" xfId="9" applyNumberFormat="1" applyFont="1" applyBorder="1" applyAlignment="1">
      <alignment horizontal="left" vertical="center" wrapText="1"/>
    </xf>
    <xf numFmtId="0" fontId="6" fillId="0" borderId="8" xfId="7" applyFont="1" applyBorder="1" applyAlignment="1">
      <alignment horizontal="left" wrapText="1"/>
    </xf>
    <xf numFmtId="0" fontId="9" fillId="4" borderId="3" xfId="3" applyFont="1" applyFill="1" applyBorder="1" applyAlignment="1">
      <alignment horizontal="right" vertical="center" wrapText="1"/>
    </xf>
    <xf numFmtId="0" fontId="9" fillId="4" borderId="4" xfId="3" applyFont="1" applyFill="1" applyBorder="1" applyAlignment="1">
      <alignment horizontal="right" vertical="center" wrapText="1"/>
    </xf>
    <xf numFmtId="0" fontId="9" fillId="4" borderId="5" xfId="3" applyFont="1" applyFill="1" applyBorder="1" applyAlignment="1">
      <alignment horizontal="right" vertical="center" wrapText="1"/>
    </xf>
    <xf numFmtId="4" fontId="6" fillId="0" borderId="2" xfId="5" applyNumberFormat="1" applyFont="1" applyBorder="1" applyAlignment="1">
      <alignment horizontal="center" vertical="center" wrapText="1"/>
    </xf>
    <xf numFmtId="4" fontId="6" fillId="0" borderId="2" xfId="6" applyNumberFormat="1" applyFont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" fontId="9" fillId="0" borderId="2" xfId="5" applyNumberFormat="1" applyFont="1" applyBorder="1" applyAlignment="1">
      <alignment horizontal="center" vertical="center" wrapText="1"/>
    </xf>
    <xf numFmtId="4" fontId="6" fillId="3" borderId="2" xfId="5" applyNumberFormat="1" applyFont="1" applyFill="1" applyBorder="1" applyAlignment="1">
      <alignment horizontal="center" vertical="center" wrapText="1"/>
    </xf>
  </cellXfs>
  <cellStyles count="10">
    <cellStyle name="Comma 5" xfId="4" xr:uid="{B753C1E5-BCD8-4C08-9125-BD854E4497CD}"/>
    <cellStyle name="Currency 2" xfId="8" xr:uid="{E776E9A9-7597-4840-A8BA-722BB60B1856}"/>
    <cellStyle name="Millares_PROYECTO PADRE GRANERO AGUAS NEGRAS" xfId="6" xr:uid="{64C81992-289F-429A-9CED-9E827996CA3B}"/>
    <cellStyle name="Normal" xfId="0" builtinId="0"/>
    <cellStyle name="Normal 2 2" xfId="7" xr:uid="{26874A26-9812-4AB2-8906-5CA62F800797}"/>
    <cellStyle name="Normal 2 3" xfId="5" xr:uid="{1FBD522A-5B51-4638-B556-3D48AFE61A9A}"/>
    <cellStyle name="Normal 3" xfId="9" xr:uid="{685E2C7B-6877-4554-9A70-FD20B871C0AA}"/>
    <cellStyle name="Normal 3 3" xfId="2" xr:uid="{33B84A57-17F4-4720-B44C-32A3B7CDBCAA}"/>
    <cellStyle name="Normal 6" xfId="3" xr:uid="{B5B514D5-1FA1-4EBF-96D6-E0FB91E2B58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134408</xdr:rowOff>
    </xdr:to>
    <xdr:sp macro="" textlink="">
      <xdr:nvSpPr>
        <xdr:cNvPr id="2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89C1E326-3EAE-45F1-AF5C-8895FB7E4C38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438750"/>
          <a:ext cx="304800" cy="33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143934</xdr:rowOff>
    </xdr:to>
    <xdr:sp macro="" textlink="">
      <xdr:nvSpPr>
        <xdr:cNvPr id="3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E4BC20DC-A8B1-43A7-B800-351C5563CFBC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438750"/>
          <a:ext cx="304800" cy="34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330</xdr:row>
      <xdr:rowOff>0</xdr:rowOff>
    </xdr:from>
    <xdr:ext cx="304800" cy="304800"/>
    <xdr:sp macro="" textlink="">
      <xdr:nvSpPr>
        <xdr:cNvPr id="4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538C33C3-8BC6-4DCE-A031-F5192195AAFB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4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5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130860DC-7287-4282-8E95-47735A4D1286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438750"/>
          <a:ext cx="3048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304800</xdr:colOff>
      <xdr:row>240</xdr:row>
      <xdr:rowOff>133349</xdr:rowOff>
    </xdr:to>
    <xdr:sp macro="" textlink="">
      <xdr:nvSpPr>
        <xdr:cNvPr id="6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AC5BD4B6-1B06-4AB6-9FE3-57C576717FAD}"/>
            </a:ext>
          </a:extLst>
        </xdr:cNvPr>
        <xdr:cNvSpPr>
          <a:spLocks noChangeAspect="1" noChangeArrowheads="1"/>
        </xdr:cNvSpPr>
      </xdr:nvSpPr>
      <xdr:spPr bwMode="auto">
        <a:xfrm>
          <a:off x="577850" y="59226450"/>
          <a:ext cx="304800" cy="33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329</xdr:row>
      <xdr:rowOff>0</xdr:rowOff>
    </xdr:from>
    <xdr:ext cx="304800" cy="315383"/>
    <xdr:sp macro="" textlink="">
      <xdr:nvSpPr>
        <xdr:cNvPr id="7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1F5952E9-BB03-4E82-A0A0-C6000585FDD2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248250"/>
          <a:ext cx="304800" cy="315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304800" cy="324909"/>
    <xdr:sp macro="" textlink="">
      <xdr:nvSpPr>
        <xdr:cNvPr id="8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EECF9341-4D09-4210-9A71-2BA26BD91F46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248250"/>
          <a:ext cx="304800" cy="32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304800" cy="304800"/>
    <xdr:sp macro="" textlink="">
      <xdr:nvSpPr>
        <xdr:cNvPr id="9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708E4AF5-014C-4DD2-809F-6D29C927377D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2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304800" cy="314325"/>
    <xdr:sp macro="" textlink="">
      <xdr:nvSpPr>
        <xdr:cNvPr id="10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33C7C572-9E91-418F-8B9C-09DF9C98C87E}"/>
            </a:ext>
          </a:extLst>
        </xdr:cNvPr>
        <xdr:cNvSpPr>
          <a:spLocks noChangeAspect="1" noChangeArrowheads="1"/>
        </xdr:cNvSpPr>
      </xdr:nvSpPr>
      <xdr:spPr bwMode="auto">
        <a:xfrm>
          <a:off x="577850" y="812482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523875</xdr:colOff>
      <xdr:row>6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B3D1D1D-E86E-43F1-AE70-A9F4712D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850"/>
          <a:ext cx="11017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493D-82FF-4F4F-8949-E9E907E33252}">
  <dimension ref="A2:D367"/>
  <sheetViews>
    <sheetView tabSelected="1" topLeftCell="A198" workbookViewId="0">
      <selection activeCell="E180" sqref="E180"/>
    </sheetView>
  </sheetViews>
  <sheetFormatPr baseColWidth="10" defaultColWidth="8.7265625" defaultRowHeight="15.5" x14ac:dyDescent="0.35"/>
  <cols>
    <col min="1" max="1" width="8.26953125" style="7" customWidth="1"/>
    <col min="2" max="2" width="52.1796875" style="8" customWidth="1"/>
    <col min="3" max="3" width="14.81640625" style="8" customWidth="1"/>
    <col min="4" max="4" width="19.36328125" style="8" customWidth="1"/>
    <col min="5" max="5" width="14.453125" customWidth="1"/>
  </cols>
  <sheetData>
    <row r="2" spans="1:4" x14ac:dyDescent="0.35">
      <c r="A2" s="3" t="s">
        <v>1</v>
      </c>
      <c r="B2" s="3"/>
      <c r="C2" s="3"/>
      <c r="D2" s="3"/>
    </row>
    <row r="3" spans="1:4" thickBot="1" x14ac:dyDescent="0.4">
      <c r="A3" s="4" t="s">
        <v>2</v>
      </c>
      <c r="B3" s="4"/>
      <c r="C3" s="4"/>
      <c r="D3" s="4"/>
    </row>
    <row r="4" spans="1:4" thickTop="1" x14ac:dyDescent="0.35">
      <c r="A4" s="5"/>
      <c r="B4" s="5"/>
      <c r="C4" s="5"/>
      <c r="D4" s="5"/>
    </row>
    <row r="5" spans="1:4" ht="15" x14ac:dyDescent="0.35">
      <c r="A5" s="6" t="s">
        <v>3</v>
      </c>
      <c r="B5" s="6"/>
      <c r="C5" s="6"/>
      <c r="D5" s="6"/>
    </row>
    <row r="6" spans="1:4" ht="15" x14ac:dyDescent="0.35">
      <c r="A6" s="6" t="s">
        <v>4</v>
      </c>
      <c r="B6" s="6"/>
      <c r="C6" s="6"/>
      <c r="D6" s="6"/>
    </row>
    <row r="8" spans="1:4" ht="17.5" x14ac:dyDescent="0.35">
      <c r="A8" s="9" t="s">
        <v>5</v>
      </c>
      <c r="B8" s="9"/>
      <c r="C8" s="9"/>
      <c r="D8" s="9"/>
    </row>
    <row r="9" spans="1:4" ht="58.5" customHeight="1" x14ac:dyDescent="0.4">
      <c r="A9" s="10" t="s">
        <v>6</v>
      </c>
      <c r="B9" s="10"/>
      <c r="C9" s="10"/>
      <c r="D9" s="10"/>
    </row>
    <row r="10" spans="1:4" ht="18" x14ac:dyDescent="0.4">
      <c r="A10" s="11" t="s">
        <v>7</v>
      </c>
      <c r="B10" s="9"/>
      <c r="C10" s="9"/>
      <c r="D10" s="9"/>
    </row>
    <row r="11" spans="1:4" ht="17.5" x14ac:dyDescent="0.35">
      <c r="A11" s="12"/>
      <c r="B11" s="13"/>
      <c r="C11" s="13"/>
      <c r="D11" s="13"/>
    </row>
    <row r="12" spans="1:4" ht="15" x14ac:dyDescent="0.35">
      <c r="A12" s="14" t="s">
        <v>8</v>
      </c>
      <c r="B12" s="14" t="s">
        <v>9</v>
      </c>
      <c r="C12" s="14" t="s">
        <v>139</v>
      </c>
      <c r="D12" s="14" t="s">
        <v>140</v>
      </c>
    </row>
    <row r="13" spans="1:4" ht="30.5" x14ac:dyDescent="0.35">
      <c r="A13" s="43" t="s">
        <v>10</v>
      </c>
      <c r="B13" s="15" t="s">
        <v>11</v>
      </c>
      <c r="C13" s="44"/>
      <c r="D13" s="44"/>
    </row>
    <row r="14" spans="1:4" x14ac:dyDescent="0.35">
      <c r="A14" s="45">
        <v>1</v>
      </c>
      <c r="B14" s="16" t="s">
        <v>12</v>
      </c>
      <c r="C14" s="71"/>
      <c r="D14" s="71"/>
    </row>
    <row r="15" spans="1:4" x14ac:dyDescent="0.35">
      <c r="A15" s="47">
        <f>+A14+0.01</f>
        <v>1.01</v>
      </c>
      <c r="B15" s="17" t="s">
        <v>13</v>
      </c>
      <c r="C15" s="71">
        <v>4468</v>
      </c>
      <c r="D15" s="71" t="s">
        <v>14</v>
      </c>
    </row>
    <row r="16" spans="1:4" x14ac:dyDescent="0.35">
      <c r="A16" s="47">
        <f>+A15+0.01</f>
        <v>1.02</v>
      </c>
      <c r="B16" s="17" t="s">
        <v>15</v>
      </c>
      <c r="C16" s="71">
        <v>975</v>
      </c>
      <c r="D16" s="71" t="s">
        <v>14</v>
      </c>
    </row>
    <row r="17" spans="1:4" x14ac:dyDescent="0.35">
      <c r="A17" s="47">
        <f>+A16+0.01</f>
        <v>1.03</v>
      </c>
      <c r="B17" s="17" t="s">
        <v>16</v>
      </c>
      <c r="C17" s="71">
        <f>+C16</f>
        <v>975</v>
      </c>
      <c r="D17" s="71" t="s">
        <v>14</v>
      </c>
    </row>
    <row r="18" spans="1:4" x14ac:dyDescent="0.35">
      <c r="A18" s="47">
        <f>+A17+0.01</f>
        <v>1.04</v>
      </c>
      <c r="B18" s="17" t="s">
        <v>17</v>
      </c>
      <c r="C18" s="71">
        <f>87+47</f>
        <v>134</v>
      </c>
      <c r="D18" s="71" t="s">
        <v>18</v>
      </c>
    </row>
    <row r="19" spans="1:4" x14ac:dyDescent="0.35">
      <c r="A19" s="47"/>
      <c r="B19" s="17"/>
      <c r="C19" s="71"/>
      <c r="D19" s="71"/>
    </row>
    <row r="20" spans="1:4" x14ac:dyDescent="0.35">
      <c r="A20" s="45">
        <v>2</v>
      </c>
      <c r="B20" s="16" t="s">
        <v>19</v>
      </c>
      <c r="C20" s="71"/>
      <c r="D20" s="71"/>
    </row>
    <row r="21" spans="1:4" ht="31" x14ac:dyDescent="0.35">
      <c r="A21" s="47">
        <f>+A20+0.01</f>
        <v>2.0099999999999998</v>
      </c>
      <c r="B21" s="17" t="s">
        <v>20</v>
      </c>
      <c r="C21" s="71">
        <v>146.30000000000001</v>
      </c>
      <c r="D21" s="71" t="s">
        <v>21</v>
      </c>
    </row>
    <row r="22" spans="1:4" x14ac:dyDescent="0.35">
      <c r="A22" s="47">
        <f>+A21+0.01</f>
        <v>2.0199999999999996</v>
      </c>
      <c r="B22" s="17" t="s">
        <v>22</v>
      </c>
      <c r="C22" s="71">
        <f>+C21*1.3</f>
        <v>190.19000000000003</v>
      </c>
      <c r="D22" s="71" t="s">
        <v>23</v>
      </c>
    </row>
    <row r="23" spans="1:4" x14ac:dyDescent="0.35">
      <c r="A23" s="47">
        <f>+A22+0.01</f>
        <v>2.0299999999999994</v>
      </c>
      <c r="B23" s="17" t="s">
        <v>24</v>
      </c>
      <c r="C23" s="71">
        <v>355.5</v>
      </c>
      <c r="D23" s="71" t="s">
        <v>25</v>
      </c>
    </row>
    <row r="24" spans="1:4" x14ac:dyDescent="0.35">
      <c r="A24" s="47"/>
      <c r="B24" s="17"/>
      <c r="C24" s="71"/>
      <c r="D24" s="71"/>
    </row>
    <row r="25" spans="1:4" x14ac:dyDescent="0.35">
      <c r="A25" s="45">
        <v>3</v>
      </c>
      <c r="B25" s="16" t="s">
        <v>26</v>
      </c>
      <c r="C25" s="71"/>
      <c r="D25" s="71"/>
    </row>
    <row r="26" spans="1:4" x14ac:dyDescent="0.35">
      <c r="A26" s="47">
        <f>+A25+0.01</f>
        <v>3.01</v>
      </c>
      <c r="B26" s="17" t="s">
        <v>27</v>
      </c>
      <c r="C26" s="71">
        <f>(1.8*22.5*0.4)</f>
        <v>16.2</v>
      </c>
      <c r="D26" s="71" t="s">
        <v>21</v>
      </c>
    </row>
    <row r="27" spans="1:4" x14ac:dyDescent="0.35">
      <c r="A27" s="48"/>
      <c r="B27" s="16"/>
      <c r="C27" s="46"/>
      <c r="D27" s="46"/>
    </row>
    <row r="28" spans="1:4" x14ac:dyDescent="0.35">
      <c r="A28" s="49" t="s">
        <v>28</v>
      </c>
      <c r="B28" s="15" t="s">
        <v>29</v>
      </c>
      <c r="C28" s="44"/>
      <c r="D28" s="44"/>
    </row>
    <row r="29" spans="1:4" x14ac:dyDescent="0.35">
      <c r="A29" s="45">
        <v>1</v>
      </c>
      <c r="B29" s="16" t="s">
        <v>26</v>
      </c>
      <c r="C29" s="50"/>
      <c r="D29" s="51"/>
    </row>
    <row r="30" spans="1:4" x14ac:dyDescent="0.35">
      <c r="A30" s="47">
        <f>+A29+0.01</f>
        <v>1.01</v>
      </c>
      <c r="B30" s="17" t="s">
        <v>30</v>
      </c>
      <c r="C30" s="72">
        <v>23.33</v>
      </c>
      <c r="D30" s="71" t="s">
        <v>21</v>
      </c>
    </row>
    <row r="31" spans="1:4" x14ac:dyDescent="0.35">
      <c r="A31" s="47">
        <f t="shared" ref="A31:A36" si="0">+A30+0.01</f>
        <v>1.02</v>
      </c>
      <c r="B31" s="17" t="s">
        <v>31</v>
      </c>
      <c r="C31" s="72">
        <f>22.5*4*0.4</f>
        <v>36</v>
      </c>
      <c r="D31" s="71" t="s">
        <v>21</v>
      </c>
    </row>
    <row r="32" spans="1:4" x14ac:dyDescent="0.35">
      <c r="A32" s="47">
        <f t="shared" si="0"/>
        <v>1.03</v>
      </c>
      <c r="B32" s="17" t="s">
        <v>32</v>
      </c>
      <c r="C32" s="73">
        <f>79.65*0.25*5.4</f>
        <v>107.52750000000002</v>
      </c>
      <c r="D32" s="71" t="s">
        <v>21</v>
      </c>
    </row>
    <row r="33" spans="1:4" x14ac:dyDescent="0.35">
      <c r="A33" s="47">
        <f t="shared" si="0"/>
        <v>1.04</v>
      </c>
      <c r="B33" s="17" t="s">
        <v>33</v>
      </c>
      <c r="C33" s="72">
        <v>32.130000000000003</v>
      </c>
      <c r="D33" s="71" t="s">
        <v>21</v>
      </c>
    </row>
    <row r="34" spans="1:4" x14ac:dyDescent="0.35">
      <c r="A34" s="47">
        <f t="shared" si="0"/>
        <v>1.05</v>
      </c>
      <c r="B34" s="17" t="s">
        <v>34</v>
      </c>
      <c r="C34" s="72">
        <f>17*0.14</f>
        <v>2.3800000000000003</v>
      </c>
      <c r="D34" s="71" t="s">
        <v>21</v>
      </c>
    </row>
    <row r="35" spans="1:4" x14ac:dyDescent="0.35">
      <c r="A35" s="47">
        <f t="shared" si="0"/>
        <v>1.06</v>
      </c>
      <c r="B35" s="17" t="s">
        <v>35</v>
      </c>
      <c r="C35" s="72">
        <f>639.04*0.3</f>
        <v>191.71199999999999</v>
      </c>
      <c r="D35" s="71" t="s">
        <v>21</v>
      </c>
    </row>
    <row r="36" spans="1:4" x14ac:dyDescent="0.35">
      <c r="A36" s="47">
        <f t="shared" si="0"/>
        <v>1.07</v>
      </c>
      <c r="B36" s="17" t="s">
        <v>36</v>
      </c>
      <c r="C36" s="72">
        <f>556*0.11</f>
        <v>61.160000000000004</v>
      </c>
      <c r="D36" s="71" t="s">
        <v>21</v>
      </c>
    </row>
    <row r="37" spans="1:4" x14ac:dyDescent="0.35">
      <c r="A37" s="47"/>
      <c r="B37" s="17"/>
      <c r="C37" s="72"/>
      <c r="D37" s="71"/>
    </row>
    <row r="38" spans="1:4" x14ac:dyDescent="0.35">
      <c r="A38" s="45">
        <v>2</v>
      </c>
      <c r="B38" s="16" t="s">
        <v>37</v>
      </c>
      <c r="C38" s="74"/>
      <c r="D38" s="75"/>
    </row>
    <row r="39" spans="1:4" x14ac:dyDescent="0.35">
      <c r="A39" s="47">
        <f>+A38+0.01</f>
        <v>2.0099999999999998</v>
      </c>
      <c r="B39" s="17" t="s">
        <v>38</v>
      </c>
      <c r="C39" s="73">
        <v>223.06</v>
      </c>
      <c r="D39" s="71" t="s">
        <v>14</v>
      </c>
    </row>
    <row r="40" spans="1:4" x14ac:dyDescent="0.35">
      <c r="A40" s="47"/>
      <c r="B40" s="17"/>
      <c r="C40" s="72"/>
      <c r="D40" s="71"/>
    </row>
    <row r="41" spans="1:4" x14ac:dyDescent="0.35">
      <c r="A41" s="45">
        <v>3</v>
      </c>
      <c r="B41" s="16" t="s">
        <v>39</v>
      </c>
      <c r="C41" s="74"/>
      <c r="D41" s="75"/>
    </row>
    <row r="42" spans="1:4" x14ac:dyDescent="0.35">
      <c r="A42" s="47">
        <f>+A41+0.01</f>
        <v>3.01</v>
      </c>
      <c r="B42" s="17" t="s">
        <v>40</v>
      </c>
      <c r="C42" s="72">
        <v>992.68</v>
      </c>
      <c r="D42" s="71" t="s">
        <v>14</v>
      </c>
    </row>
    <row r="43" spans="1:4" x14ac:dyDescent="0.35">
      <c r="A43" s="47">
        <f>+A42+0.01</f>
        <v>3.0199999999999996</v>
      </c>
      <c r="B43" s="17" t="s">
        <v>41</v>
      </c>
      <c r="C43" s="72">
        <f>+C39*2</f>
        <v>446.12</v>
      </c>
      <c r="D43" s="71" t="s">
        <v>14</v>
      </c>
    </row>
    <row r="44" spans="1:4" x14ac:dyDescent="0.35">
      <c r="A44" s="47">
        <f>+A43+0.01</f>
        <v>3.0299999999999994</v>
      </c>
      <c r="B44" s="17" t="s">
        <v>42</v>
      </c>
      <c r="C44" s="72">
        <v>30.77</v>
      </c>
      <c r="D44" s="71" t="s">
        <v>18</v>
      </c>
    </row>
    <row r="45" spans="1:4" x14ac:dyDescent="0.35">
      <c r="A45" s="47"/>
      <c r="B45" s="17"/>
      <c r="C45" s="72"/>
      <c r="D45" s="71"/>
    </row>
    <row r="46" spans="1:4" x14ac:dyDescent="0.35">
      <c r="A46" s="45">
        <v>4</v>
      </c>
      <c r="B46" s="16" t="s">
        <v>43</v>
      </c>
      <c r="C46" s="74"/>
      <c r="D46" s="75"/>
    </row>
    <row r="47" spans="1:4" x14ac:dyDescent="0.35">
      <c r="A47" s="47">
        <f t="shared" ref="A47:A52" si="1">+A46+0.01</f>
        <v>4.01</v>
      </c>
      <c r="B47" s="17" t="s">
        <v>44</v>
      </c>
      <c r="C47" s="72">
        <v>32</v>
      </c>
      <c r="D47" s="71" t="s">
        <v>14</v>
      </c>
    </row>
    <row r="48" spans="1:4" x14ac:dyDescent="0.35">
      <c r="A48" s="47">
        <f t="shared" si="1"/>
        <v>4.0199999999999996</v>
      </c>
      <c r="B48" s="17" t="s">
        <v>45</v>
      </c>
      <c r="C48" s="72">
        <v>2.6</v>
      </c>
      <c r="D48" s="71" t="s">
        <v>14</v>
      </c>
    </row>
    <row r="49" spans="1:4" x14ac:dyDescent="0.35">
      <c r="A49" s="47">
        <f t="shared" si="1"/>
        <v>4.0299999999999994</v>
      </c>
      <c r="B49" s="17" t="s">
        <v>46</v>
      </c>
      <c r="C49" s="72">
        <v>258.33</v>
      </c>
      <c r="D49" s="71" t="s">
        <v>47</v>
      </c>
    </row>
    <row r="50" spans="1:4" x14ac:dyDescent="0.35">
      <c r="A50" s="47">
        <f t="shared" si="1"/>
        <v>4.0399999999999991</v>
      </c>
      <c r="B50" s="17" t="s">
        <v>48</v>
      </c>
      <c r="C50" s="72">
        <v>18</v>
      </c>
      <c r="D50" s="71" t="s">
        <v>14</v>
      </c>
    </row>
    <row r="51" spans="1:4" x14ac:dyDescent="0.35">
      <c r="A51" s="47">
        <f t="shared" si="1"/>
        <v>4.0499999999999989</v>
      </c>
      <c r="B51" s="17" t="s">
        <v>49</v>
      </c>
      <c r="C51" s="72">
        <v>279</v>
      </c>
      <c r="D51" s="71" t="s">
        <v>14</v>
      </c>
    </row>
    <row r="52" spans="1:4" x14ac:dyDescent="0.35">
      <c r="A52" s="47">
        <f t="shared" si="1"/>
        <v>4.0599999999999987</v>
      </c>
      <c r="B52" s="17" t="s">
        <v>50</v>
      </c>
      <c r="C52" s="73">
        <v>35</v>
      </c>
      <c r="D52" s="71" t="s">
        <v>14</v>
      </c>
    </row>
    <row r="53" spans="1:4" x14ac:dyDescent="0.35">
      <c r="A53" s="47"/>
      <c r="B53" s="17"/>
      <c r="C53" s="72"/>
      <c r="D53" s="71"/>
    </row>
    <row r="54" spans="1:4" x14ac:dyDescent="0.35">
      <c r="A54" s="45">
        <v>5</v>
      </c>
      <c r="B54" s="16" t="s">
        <v>51</v>
      </c>
      <c r="C54" s="74"/>
      <c r="D54" s="75"/>
    </row>
    <row r="55" spans="1:4" x14ac:dyDescent="0.35">
      <c r="A55" s="47">
        <f>+A54+0.01</f>
        <v>5.01</v>
      </c>
      <c r="B55" s="17" t="s">
        <v>52</v>
      </c>
      <c r="C55" s="72">
        <v>500</v>
      </c>
      <c r="D55" s="71" t="s">
        <v>14</v>
      </c>
    </row>
    <row r="56" spans="1:4" x14ac:dyDescent="0.35">
      <c r="A56" s="47">
        <f>+A55+0.01</f>
        <v>5.0199999999999996</v>
      </c>
      <c r="B56" s="17" t="s">
        <v>53</v>
      </c>
      <c r="C56" s="72">
        <v>240</v>
      </c>
      <c r="D56" s="71" t="s">
        <v>18</v>
      </c>
    </row>
    <row r="57" spans="1:4" x14ac:dyDescent="0.35">
      <c r="A57" s="47">
        <f>+A56+0.01</f>
        <v>5.0299999999999994</v>
      </c>
      <c r="B57" s="17" t="s">
        <v>54</v>
      </c>
      <c r="C57" s="72">
        <v>35</v>
      </c>
      <c r="D57" s="71" t="s">
        <v>14</v>
      </c>
    </row>
    <row r="58" spans="1:4" x14ac:dyDescent="0.35">
      <c r="A58" s="47"/>
      <c r="B58" s="17"/>
      <c r="C58" s="72"/>
      <c r="D58" s="71"/>
    </row>
    <row r="59" spans="1:4" x14ac:dyDescent="0.35">
      <c r="A59" s="45">
        <v>6</v>
      </c>
      <c r="B59" s="16" t="s">
        <v>55</v>
      </c>
      <c r="C59" s="74"/>
      <c r="D59" s="75"/>
    </row>
    <row r="60" spans="1:4" x14ac:dyDescent="0.35">
      <c r="A60" s="47">
        <f>+A59+0.01</f>
        <v>6.01</v>
      </c>
      <c r="B60" s="17" t="s">
        <v>56</v>
      </c>
      <c r="C60" s="72">
        <v>2</v>
      </c>
      <c r="D60" s="71" t="s">
        <v>57</v>
      </c>
    </row>
    <row r="61" spans="1:4" x14ac:dyDescent="0.35">
      <c r="A61" s="47">
        <f>+A60+0.01</f>
        <v>6.02</v>
      </c>
      <c r="B61" s="17" t="s">
        <v>58</v>
      </c>
      <c r="C61" s="72">
        <v>4</v>
      </c>
      <c r="D61" s="71" t="s">
        <v>57</v>
      </c>
    </row>
    <row r="62" spans="1:4" x14ac:dyDescent="0.35">
      <c r="A62" s="47">
        <f>+A61+0.01</f>
        <v>6.0299999999999994</v>
      </c>
      <c r="B62" s="17" t="s">
        <v>59</v>
      </c>
      <c r="C62" s="72">
        <v>4</v>
      </c>
      <c r="D62" s="71" t="s">
        <v>57</v>
      </c>
    </row>
    <row r="63" spans="1:4" x14ac:dyDescent="0.35">
      <c r="A63" s="47"/>
      <c r="B63" s="17"/>
      <c r="C63" s="72"/>
      <c r="D63" s="71"/>
    </row>
    <row r="64" spans="1:4" x14ac:dyDescent="0.35">
      <c r="A64" s="45">
        <v>7</v>
      </c>
      <c r="B64" s="16" t="s">
        <v>60</v>
      </c>
      <c r="C64" s="74"/>
      <c r="D64" s="75"/>
    </row>
    <row r="65" spans="1:4" x14ac:dyDescent="0.35">
      <c r="A65" s="47">
        <f>+A64+0.01</f>
        <v>7.01</v>
      </c>
      <c r="B65" s="17" t="s">
        <v>61</v>
      </c>
      <c r="C65" s="72">
        <v>10.34</v>
      </c>
      <c r="D65" s="71" t="s">
        <v>47</v>
      </c>
    </row>
    <row r="66" spans="1:4" x14ac:dyDescent="0.35">
      <c r="A66" s="47"/>
      <c r="B66" s="17"/>
      <c r="C66" s="72"/>
      <c r="D66" s="71"/>
    </row>
    <row r="67" spans="1:4" x14ac:dyDescent="0.35">
      <c r="A67" s="45">
        <v>8</v>
      </c>
      <c r="B67" s="16" t="s">
        <v>62</v>
      </c>
      <c r="C67" s="74"/>
      <c r="D67" s="75"/>
    </row>
    <row r="68" spans="1:4" x14ac:dyDescent="0.35">
      <c r="A68" s="47">
        <f>+A67+0.01</f>
        <v>8.01</v>
      </c>
      <c r="B68" s="17" t="s">
        <v>63</v>
      </c>
      <c r="C68" s="72">
        <f>17*0.88</f>
        <v>14.96</v>
      </c>
      <c r="D68" s="71" t="s">
        <v>18</v>
      </c>
    </row>
    <row r="69" spans="1:4" x14ac:dyDescent="0.35">
      <c r="A69" s="47">
        <f>+A68+0.01</f>
        <v>8.02</v>
      </c>
      <c r="B69" s="17" t="s">
        <v>64</v>
      </c>
      <c r="C69" s="72">
        <v>4</v>
      </c>
      <c r="D69" s="71" t="s">
        <v>14</v>
      </c>
    </row>
    <row r="70" spans="1:4" x14ac:dyDescent="0.35">
      <c r="A70" s="47"/>
      <c r="B70" s="17"/>
      <c r="C70" s="72"/>
      <c r="D70" s="71"/>
    </row>
    <row r="71" spans="1:4" x14ac:dyDescent="0.35">
      <c r="A71" s="45">
        <v>9</v>
      </c>
      <c r="B71" s="16" t="s">
        <v>65</v>
      </c>
      <c r="C71" s="74"/>
      <c r="D71" s="75"/>
    </row>
    <row r="72" spans="1:4" x14ac:dyDescent="0.35">
      <c r="A72" s="47">
        <f>+A71+0.01</f>
        <v>9.01</v>
      </c>
      <c r="B72" s="17" t="s">
        <v>66</v>
      </c>
      <c r="C72" s="72">
        <f>+C52+C43+C42+C51</f>
        <v>1752.8</v>
      </c>
      <c r="D72" s="71" t="s">
        <v>14</v>
      </c>
    </row>
    <row r="73" spans="1:4" x14ac:dyDescent="0.35">
      <c r="A73" s="47"/>
      <c r="B73" s="17"/>
      <c r="C73" s="72"/>
      <c r="D73" s="71"/>
    </row>
    <row r="74" spans="1:4" x14ac:dyDescent="0.35">
      <c r="A74" s="45">
        <v>10</v>
      </c>
      <c r="B74" s="16" t="s">
        <v>67</v>
      </c>
      <c r="C74" s="72"/>
      <c r="D74" s="71"/>
    </row>
    <row r="75" spans="1:4" x14ac:dyDescent="0.35">
      <c r="A75" s="45">
        <f>+A74+0.01</f>
        <v>10.01</v>
      </c>
      <c r="B75" s="16" t="s">
        <v>68</v>
      </c>
      <c r="C75" s="72"/>
      <c r="D75" s="71"/>
    </row>
    <row r="76" spans="1:4" x14ac:dyDescent="0.35">
      <c r="A76" s="47" t="s">
        <v>69</v>
      </c>
      <c r="B76" s="17" t="s">
        <v>70</v>
      </c>
      <c r="C76" s="72">
        <f>+(4.5*0.6)*2</f>
        <v>5.3999999999999995</v>
      </c>
      <c r="D76" s="71" t="s">
        <v>14</v>
      </c>
    </row>
    <row r="77" spans="1:4" x14ac:dyDescent="0.35">
      <c r="A77" s="47" t="s">
        <v>71</v>
      </c>
      <c r="B77" s="17" t="s">
        <v>72</v>
      </c>
      <c r="C77" s="72">
        <v>6</v>
      </c>
      <c r="D77" s="71" t="s">
        <v>57</v>
      </c>
    </row>
    <row r="78" spans="1:4" x14ac:dyDescent="0.35">
      <c r="A78" s="47" t="s">
        <v>73</v>
      </c>
      <c r="B78" s="17" t="s">
        <v>74</v>
      </c>
      <c r="C78" s="72">
        <v>8</v>
      </c>
      <c r="D78" s="71" t="s">
        <v>57</v>
      </c>
    </row>
    <row r="79" spans="1:4" x14ac:dyDescent="0.35">
      <c r="A79" s="47" t="s">
        <v>75</v>
      </c>
      <c r="B79" s="17" t="s">
        <v>76</v>
      </c>
      <c r="C79" s="72">
        <v>2</v>
      </c>
      <c r="D79" s="71" t="s">
        <v>57</v>
      </c>
    </row>
    <row r="80" spans="1:4" x14ac:dyDescent="0.35">
      <c r="A80" s="47" t="s">
        <v>77</v>
      </c>
      <c r="B80" s="17" t="s">
        <v>78</v>
      </c>
      <c r="C80" s="72">
        <v>2</v>
      </c>
      <c r="D80" s="71" t="s">
        <v>57</v>
      </c>
    </row>
    <row r="81" spans="1:4" x14ac:dyDescent="0.35">
      <c r="A81" s="47" t="s">
        <v>79</v>
      </c>
      <c r="B81" s="17" t="s">
        <v>80</v>
      </c>
      <c r="C81" s="72">
        <v>1</v>
      </c>
      <c r="D81" s="71" t="s">
        <v>57</v>
      </c>
    </row>
    <row r="82" spans="1:4" x14ac:dyDescent="0.35">
      <c r="A82" s="47" t="s">
        <v>79</v>
      </c>
      <c r="B82" s="17" t="s">
        <v>81</v>
      </c>
      <c r="C82" s="72">
        <v>1</v>
      </c>
      <c r="D82" s="71" t="s">
        <v>82</v>
      </c>
    </row>
    <row r="83" spans="1:4" x14ac:dyDescent="0.35">
      <c r="A83" s="45">
        <v>10.02</v>
      </c>
      <c r="B83" s="16" t="s">
        <v>83</v>
      </c>
      <c r="C83" s="72"/>
      <c r="D83" s="71"/>
    </row>
    <row r="84" spans="1:4" x14ac:dyDescent="0.35">
      <c r="A84" s="47" t="s">
        <v>84</v>
      </c>
      <c r="B84" s="17" t="s">
        <v>85</v>
      </c>
      <c r="C84" s="72">
        <v>10</v>
      </c>
      <c r="D84" s="71" t="s">
        <v>86</v>
      </c>
    </row>
    <row r="85" spans="1:4" x14ac:dyDescent="0.35">
      <c r="A85" s="47" t="s">
        <v>87</v>
      </c>
      <c r="B85" s="17" t="s">
        <v>70</v>
      </c>
      <c r="C85" s="72">
        <f>0.6*2</f>
        <v>1.2</v>
      </c>
      <c r="D85" s="71" t="s">
        <v>14</v>
      </c>
    </row>
    <row r="86" spans="1:4" x14ac:dyDescent="0.35">
      <c r="A86" s="47" t="s">
        <v>88</v>
      </c>
      <c r="B86" s="17" t="s">
        <v>89</v>
      </c>
      <c r="C86" s="72">
        <v>1</v>
      </c>
      <c r="D86" s="71" t="s">
        <v>57</v>
      </c>
    </row>
    <row r="87" spans="1:4" x14ac:dyDescent="0.35">
      <c r="A87" s="47" t="s">
        <v>90</v>
      </c>
      <c r="B87" s="17" t="s">
        <v>80</v>
      </c>
      <c r="C87" s="72">
        <v>1</v>
      </c>
      <c r="D87" s="71" t="s">
        <v>57</v>
      </c>
    </row>
    <row r="88" spans="1:4" x14ac:dyDescent="0.35">
      <c r="A88" s="47" t="s">
        <v>91</v>
      </c>
      <c r="B88" s="17" t="s">
        <v>92</v>
      </c>
      <c r="C88" s="72">
        <v>1</v>
      </c>
      <c r="D88" s="71" t="s">
        <v>57</v>
      </c>
    </row>
    <row r="89" spans="1:4" x14ac:dyDescent="0.35">
      <c r="A89" s="47"/>
      <c r="B89" s="17"/>
      <c r="C89" s="72"/>
      <c r="D89" s="71"/>
    </row>
    <row r="90" spans="1:4" x14ac:dyDescent="0.35">
      <c r="A90" s="45">
        <v>11</v>
      </c>
      <c r="B90" s="16" t="s">
        <v>93</v>
      </c>
      <c r="C90" s="72"/>
      <c r="D90" s="71"/>
    </row>
    <row r="91" spans="1:4" x14ac:dyDescent="0.35">
      <c r="A91" s="47">
        <f>+A90+0.01</f>
        <v>11.01</v>
      </c>
      <c r="B91" s="17" t="s">
        <v>94</v>
      </c>
      <c r="C91" s="72">
        <v>38</v>
      </c>
      <c r="D91" s="71" t="s">
        <v>57</v>
      </c>
    </row>
    <row r="92" spans="1:4" x14ac:dyDescent="0.35">
      <c r="A92" s="47">
        <f t="shared" ref="A92:A99" si="2">+A91+0.01</f>
        <v>11.02</v>
      </c>
      <c r="B92" s="17" t="s">
        <v>95</v>
      </c>
      <c r="C92" s="72">
        <v>12</v>
      </c>
      <c r="D92" s="71" t="s">
        <v>57</v>
      </c>
    </row>
    <row r="93" spans="1:4" x14ac:dyDescent="0.35">
      <c r="A93" s="47">
        <f t="shared" si="2"/>
        <v>11.03</v>
      </c>
      <c r="B93" s="17" t="s">
        <v>96</v>
      </c>
      <c r="C93" s="72">
        <v>2</v>
      </c>
      <c r="D93" s="71" t="s">
        <v>57</v>
      </c>
    </row>
    <row r="94" spans="1:4" x14ac:dyDescent="0.35">
      <c r="A94" s="47">
        <f t="shared" si="2"/>
        <v>11.04</v>
      </c>
      <c r="B94" s="17" t="s">
        <v>97</v>
      </c>
      <c r="C94" s="72">
        <v>1</v>
      </c>
      <c r="D94" s="71" t="s">
        <v>57</v>
      </c>
    </row>
    <row r="95" spans="1:4" x14ac:dyDescent="0.35">
      <c r="A95" s="47">
        <f t="shared" si="2"/>
        <v>11.049999999999999</v>
      </c>
      <c r="B95" s="17" t="s">
        <v>98</v>
      </c>
      <c r="C95" s="72">
        <v>2</v>
      </c>
      <c r="D95" s="71" t="s">
        <v>57</v>
      </c>
    </row>
    <row r="96" spans="1:4" x14ac:dyDescent="0.35">
      <c r="A96" s="47">
        <f t="shared" si="2"/>
        <v>11.059999999999999</v>
      </c>
      <c r="B96" s="17" t="s">
        <v>99</v>
      </c>
      <c r="C96" s="72">
        <v>50</v>
      </c>
      <c r="D96" s="71" t="s">
        <v>57</v>
      </c>
    </row>
    <row r="97" spans="1:4" x14ac:dyDescent="0.35">
      <c r="A97" s="47">
        <f t="shared" si="2"/>
        <v>11.069999999999999</v>
      </c>
      <c r="B97" s="17" t="s">
        <v>100</v>
      </c>
      <c r="C97" s="72">
        <v>14</v>
      </c>
      <c r="D97" s="71" t="s">
        <v>57</v>
      </c>
    </row>
    <row r="98" spans="1:4" x14ac:dyDescent="0.35">
      <c r="A98" s="47">
        <f t="shared" si="2"/>
        <v>11.079999999999998</v>
      </c>
      <c r="B98" s="17" t="s">
        <v>101</v>
      </c>
      <c r="C98" s="72">
        <v>24</v>
      </c>
      <c r="D98" s="71" t="s">
        <v>57</v>
      </c>
    </row>
    <row r="99" spans="1:4" x14ac:dyDescent="0.35">
      <c r="A99" s="47">
        <f t="shared" si="2"/>
        <v>11.089999999999998</v>
      </c>
      <c r="B99" s="17" t="s">
        <v>102</v>
      </c>
      <c r="C99" s="72">
        <v>1</v>
      </c>
      <c r="D99" s="71" t="s">
        <v>57</v>
      </c>
    </row>
    <row r="100" spans="1:4" x14ac:dyDescent="0.35">
      <c r="A100" s="53"/>
      <c r="B100" s="16"/>
      <c r="C100" s="71"/>
      <c r="D100" s="71"/>
    </row>
    <row r="101" spans="1:4" x14ac:dyDescent="0.35">
      <c r="A101" s="43" t="s">
        <v>103</v>
      </c>
      <c r="B101" s="15" t="s">
        <v>104</v>
      </c>
      <c r="C101" s="76"/>
      <c r="D101" s="76"/>
    </row>
    <row r="102" spans="1:4" x14ac:dyDescent="0.35">
      <c r="A102" s="45">
        <v>1</v>
      </c>
      <c r="B102" s="18" t="s">
        <v>26</v>
      </c>
      <c r="C102" s="74"/>
      <c r="D102" s="75"/>
    </row>
    <row r="103" spans="1:4" x14ac:dyDescent="0.35">
      <c r="A103" s="47">
        <f>+A102+0.01</f>
        <v>1.01</v>
      </c>
      <c r="B103" s="19" t="s">
        <v>30</v>
      </c>
      <c r="C103" s="72">
        <f>0.45*0.45*18*4</f>
        <v>14.580000000000002</v>
      </c>
      <c r="D103" s="71" t="s">
        <v>21</v>
      </c>
    </row>
    <row r="104" spans="1:4" x14ac:dyDescent="0.35">
      <c r="A104" s="47">
        <f>+A103+0.01</f>
        <v>1.02</v>
      </c>
      <c r="B104" s="19" t="s">
        <v>32</v>
      </c>
      <c r="C104" s="72">
        <f>(16.3+16.3+11.63)*4*0.2</f>
        <v>35.384000000000007</v>
      </c>
      <c r="D104" s="71" t="s">
        <v>21</v>
      </c>
    </row>
    <row r="105" spans="1:4" x14ac:dyDescent="0.35">
      <c r="A105" s="47">
        <f>+A104+0.01</f>
        <v>1.03</v>
      </c>
      <c r="B105" s="19" t="s">
        <v>33</v>
      </c>
      <c r="C105" s="72">
        <f>0.25*0.5*188</f>
        <v>23.5</v>
      </c>
      <c r="D105" s="71" t="s">
        <v>21</v>
      </c>
    </row>
    <row r="106" spans="1:4" x14ac:dyDescent="0.35">
      <c r="A106" s="47">
        <f>+A105+0.01</f>
        <v>1.04</v>
      </c>
      <c r="B106" s="19" t="s">
        <v>34</v>
      </c>
      <c r="C106" s="72">
        <v>2.3800000000000003</v>
      </c>
      <c r="D106" s="71" t="s">
        <v>21</v>
      </c>
    </row>
    <row r="107" spans="1:4" x14ac:dyDescent="0.35">
      <c r="A107" s="47">
        <f>+A106+0.01</f>
        <v>1.05</v>
      </c>
      <c r="B107" s="19" t="s">
        <v>36</v>
      </c>
      <c r="C107" s="72">
        <f>590*0.11</f>
        <v>64.900000000000006</v>
      </c>
      <c r="D107" s="71" t="s">
        <v>21</v>
      </c>
    </row>
    <row r="108" spans="1:4" x14ac:dyDescent="0.35">
      <c r="A108" s="47"/>
      <c r="B108" s="19"/>
      <c r="C108" s="72"/>
      <c r="D108" s="71"/>
    </row>
    <row r="109" spans="1:4" x14ac:dyDescent="0.35">
      <c r="A109" s="45">
        <v>2</v>
      </c>
      <c r="B109" s="18" t="s">
        <v>37</v>
      </c>
      <c r="C109" s="74"/>
      <c r="D109" s="75"/>
    </row>
    <row r="110" spans="1:4" x14ac:dyDescent="0.35">
      <c r="A110" s="47">
        <v>2.0099999999999998</v>
      </c>
      <c r="B110" s="19" t="s">
        <v>38</v>
      </c>
      <c r="C110" s="72">
        <v>122.79</v>
      </c>
      <c r="D110" s="71" t="s">
        <v>14</v>
      </c>
    </row>
    <row r="111" spans="1:4" x14ac:dyDescent="0.35">
      <c r="A111" s="47"/>
      <c r="B111" s="19"/>
      <c r="C111" s="72"/>
      <c r="D111" s="71"/>
    </row>
    <row r="112" spans="1:4" x14ac:dyDescent="0.35">
      <c r="A112" s="45">
        <v>3</v>
      </c>
      <c r="B112" s="18" t="s">
        <v>39</v>
      </c>
      <c r="C112" s="74"/>
      <c r="D112" s="75"/>
    </row>
    <row r="113" spans="1:4" x14ac:dyDescent="0.35">
      <c r="A113" s="47">
        <v>3.01</v>
      </c>
      <c r="B113" s="19" t="s">
        <v>40</v>
      </c>
      <c r="C113" s="72">
        <v>1316.75</v>
      </c>
      <c r="D113" s="71" t="s">
        <v>14</v>
      </c>
    </row>
    <row r="114" spans="1:4" x14ac:dyDescent="0.35">
      <c r="A114" s="47">
        <v>3.0199999999999996</v>
      </c>
      <c r="B114" s="19" t="s">
        <v>41</v>
      </c>
      <c r="C114" s="72">
        <f>+C110*2</f>
        <v>245.58</v>
      </c>
      <c r="D114" s="71" t="s">
        <v>14</v>
      </c>
    </row>
    <row r="115" spans="1:4" x14ac:dyDescent="0.35">
      <c r="A115" s="47">
        <v>3.0299999999999994</v>
      </c>
      <c r="B115" s="19" t="s">
        <v>42</v>
      </c>
      <c r="C115" s="72">
        <v>27</v>
      </c>
      <c r="D115" s="71" t="s">
        <v>18</v>
      </c>
    </row>
    <row r="116" spans="1:4" x14ac:dyDescent="0.35">
      <c r="A116" s="47"/>
      <c r="B116" s="19"/>
      <c r="C116" s="72"/>
      <c r="D116" s="71"/>
    </row>
    <row r="117" spans="1:4" x14ac:dyDescent="0.35">
      <c r="A117" s="45">
        <v>4</v>
      </c>
      <c r="B117" s="18" t="s">
        <v>43</v>
      </c>
      <c r="C117" s="72"/>
      <c r="D117" s="71"/>
    </row>
    <row r="118" spans="1:4" x14ac:dyDescent="0.35">
      <c r="A118" s="47">
        <v>4.01</v>
      </c>
      <c r="B118" s="19" t="s">
        <v>44</v>
      </c>
      <c r="C118" s="72">
        <v>32</v>
      </c>
      <c r="D118" s="71" t="s">
        <v>14</v>
      </c>
    </row>
    <row r="119" spans="1:4" x14ac:dyDescent="0.35">
      <c r="A119" s="47">
        <v>4.0199999999999996</v>
      </c>
      <c r="B119" s="19" t="s">
        <v>45</v>
      </c>
      <c r="C119" s="72">
        <v>2.6</v>
      </c>
      <c r="D119" s="71" t="s">
        <v>14</v>
      </c>
    </row>
    <row r="120" spans="1:4" x14ac:dyDescent="0.35">
      <c r="A120" s="47">
        <v>4.0299999999999994</v>
      </c>
      <c r="B120" s="19" t="s">
        <v>46</v>
      </c>
      <c r="C120" s="72">
        <f>+(75.28*4)*10.76</f>
        <v>3240.0511999999999</v>
      </c>
      <c r="D120" s="71" t="s">
        <v>47</v>
      </c>
    </row>
    <row r="121" spans="1:4" x14ac:dyDescent="0.35">
      <c r="A121" s="47">
        <v>4.0399999999999991</v>
      </c>
      <c r="B121" s="19" t="s">
        <v>48</v>
      </c>
      <c r="C121" s="72">
        <f>+(48*3)</f>
        <v>144</v>
      </c>
      <c r="D121" s="71" t="s">
        <v>14</v>
      </c>
    </row>
    <row r="122" spans="1:4" x14ac:dyDescent="0.35">
      <c r="A122" s="47">
        <v>4.0499999999999989</v>
      </c>
      <c r="B122" s="19" t="s">
        <v>49</v>
      </c>
      <c r="C122" s="72">
        <f>19.73*3</f>
        <v>59.19</v>
      </c>
      <c r="D122" s="71" t="s">
        <v>14</v>
      </c>
    </row>
    <row r="123" spans="1:4" x14ac:dyDescent="0.35">
      <c r="A123" s="47">
        <v>4.0599999999999987</v>
      </c>
      <c r="B123" s="19" t="s">
        <v>50</v>
      </c>
      <c r="C123" s="72">
        <v>35</v>
      </c>
      <c r="D123" s="71" t="s">
        <v>14</v>
      </c>
    </row>
    <row r="124" spans="1:4" x14ac:dyDescent="0.35">
      <c r="A124" s="45"/>
      <c r="B124" s="18"/>
      <c r="C124" s="74"/>
      <c r="D124" s="75"/>
    </row>
    <row r="125" spans="1:4" x14ac:dyDescent="0.35">
      <c r="A125" s="45">
        <v>5</v>
      </c>
      <c r="B125" s="18" t="s">
        <v>51</v>
      </c>
      <c r="C125" s="72"/>
      <c r="D125" s="71"/>
    </row>
    <row r="126" spans="1:4" x14ac:dyDescent="0.35">
      <c r="A126" s="47">
        <v>5.01</v>
      </c>
      <c r="B126" s="17" t="s">
        <v>52</v>
      </c>
      <c r="C126" s="72">
        <v>590</v>
      </c>
      <c r="D126" s="71" t="s">
        <v>14</v>
      </c>
    </row>
    <row r="127" spans="1:4" x14ac:dyDescent="0.35">
      <c r="A127" s="47">
        <v>5.0199999999999996</v>
      </c>
      <c r="B127" s="17" t="s">
        <v>53</v>
      </c>
      <c r="C127" s="72">
        <v>265</v>
      </c>
      <c r="D127" s="71" t="s">
        <v>18</v>
      </c>
    </row>
    <row r="128" spans="1:4" x14ac:dyDescent="0.35">
      <c r="A128" s="47">
        <v>5.0299999999999994</v>
      </c>
      <c r="B128" s="17" t="s">
        <v>54</v>
      </c>
      <c r="C128" s="72">
        <v>35</v>
      </c>
      <c r="D128" s="71" t="s">
        <v>14</v>
      </c>
    </row>
    <row r="129" spans="1:4" x14ac:dyDescent="0.35">
      <c r="A129" s="45"/>
      <c r="B129" s="18"/>
      <c r="C129" s="74"/>
      <c r="D129" s="75"/>
    </row>
    <row r="130" spans="1:4" x14ac:dyDescent="0.35">
      <c r="A130" s="45">
        <v>6</v>
      </c>
      <c r="B130" s="18" t="s">
        <v>55</v>
      </c>
      <c r="C130" s="72"/>
      <c r="D130" s="71"/>
    </row>
    <row r="131" spans="1:4" x14ac:dyDescent="0.35">
      <c r="A131" s="47">
        <v>6.01</v>
      </c>
      <c r="B131" s="19" t="s">
        <v>56</v>
      </c>
      <c r="C131" s="72">
        <v>3</v>
      </c>
      <c r="D131" s="71" t="s">
        <v>57</v>
      </c>
    </row>
    <row r="132" spans="1:4" x14ac:dyDescent="0.35">
      <c r="A132" s="47">
        <v>6.02</v>
      </c>
      <c r="B132" s="19" t="s">
        <v>58</v>
      </c>
      <c r="C132" s="72">
        <v>3</v>
      </c>
      <c r="D132" s="71" t="s">
        <v>57</v>
      </c>
    </row>
    <row r="133" spans="1:4" x14ac:dyDescent="0.35">
      <c r="A133" s="47">
        <v>6.0299999999999994</v>
      </c>
      <c r="B133" s="19" t="s">
        <v>59</v>
      </c>
      <c r="C133" s="72">
        <v>1</v>
      </c>
      <c r="D133" s="71" t="s">
        <v>57</v>
      </c>
    </row>
    <row r="134" spans="1:4" x14ac:dyDescent="0.35">
      <c r="A134" s="45"/>
      <c r="B134" s="18"/>
      <c r="C134" s="74"/>
      <c r="D134" s="75"/>
    </row>
    <row r="135" spans="1:4" x14ac:dyDescent="0.35">
      <c r="A135" s="45">
        <v>7</v>
      </c>
      <c r="B135" s="18" t="s">
        <v>60</v>
      </c>
      <c r="C135" s="72"/>
      <c r="D135" s="71"/>
    </row>
    <row r="136" spans="1:4" x14ac:dyDescent="0.35">
      <c r="A136" s="47">
        <v>7.01</v>
      </c>
      <c r="B136" s="19" t="s">
        <v>61</v>
      </c>
      <c r="C136" s="72">
        <v>10.34</v>
      </c>
      <c r="D136" s="71" t="s">
        <v>47</v>
      </c>
    </row>
    <row r="137" spans="1:4" x14ac:dyDescent="0.35">
      <c r="A137" s="45"/>
      <c r="B137" s="18"/>
      <c r="C137" s="74"/>
      <c r="D137" s="75"/>
    </row>
    <row r="138" spans="1:4" x14ac:dyDescent="0.35">
      <c r="A138" s="45">
        <v>8</v>
      </c>
      <c r="B138" s="18" t="s">
        <v>62</v>
      </c>
      <c r="C138" s="72"/>
      <c r="D138" s="71"/>
    </row>
    <row r="139" spans="1:4" x14ac:dyDescent="0.35">
      <c r="A139" s="47">
        <v>8.01</v>
      </c>
      <c r="B139" s="17" t="s">
        <v>63</v>
      </c>
      <c r="C139" s="72">
        <f>17*0.88</f>
        <v>14.96</v>
      </c>
      <c r="D139" s="71" t="s">
        <v>18</v>
      </c>
    </row>
    <row r="140" spans="1:4" x14ac:dyDescent="0.35">
      <c r="A140" s="47">
        <v>8.02</v>
      </c>
      <c r="B140" s="17" t="s">
        <v>64</v>
      </c>
      <c r="C140" s="72">
        <v>4</v>
      </c>
      <c r="D140" s="71" t="s">
        <v>14</v>
      </c>
    </row>
    <row r="141" spans="1:4" x14ac:dyDescent="0.35">
      <c r="A141" s="45"/>
      <c r="B141" s="18"/>
      <c r="C141" s="74"/>
      <c r="D141" s="75"/>
    </row>
    <row r="142" spans="1:4" x14ac:dyDescent="0.35">
      <c r="A142" s="45">
        <v>9</v>
      </c>
      <c r="B142" s="18" t="s">
        <v>65</v>
      </c>
      <c r="C142" s="72"/>
      <c r="D142" s="71"/>
    </row>
    <row r="143" spans="1:4" x14ac:dyDescent="0.35">
      <c r="A143" s="47">
        <v>9.01</v>
      </c>
      <c r="B143" s="19" t="s">
        <v>66</v>
      </c>
      <c r="C143" s="72">
        <f>+C122+C114+C113</f>
        <v>1621.52</v>
      </c>
      <c r="D143" s="71" t="s">
        <v>14</v>
      </c>
    </row>
    <row r="144" spans="1:4" x14ac:dyDescent="0.35">
      <c r="A144" s="45"/>
      <c r="B144" s="18"/>
      <c r="C144" s="72"/>
      <c r="D144" s="71"/>
    </row>
    <row r="145" spans="1:4" x14ac:dyDescent="0.35">
      <c r="A145" s="45">
        <v>10</v>
      </c>
      <c r="B145" s="18" t="s">
        <v>67</v>
      </c>
      <c r="C145" s="72"/>
      <c r="D145" s="71"/>
    </row>
    <row r="146" spans="1:4" x14ac:dyDescent="0.35">
      <c r="A146" s="45">
        <v>10.01</v>
      </c>
      <c r="B146" s="18" t="s">
        <v>68</v>
      </c>
      <c r="C146" s="72"/>
      <c r="D146" s="71"/>
    </row>
    <row r="147" spans="1:4" x14ac:dyDescent="0.35">
      <c r="A147" s="47" t="s">
        <v>69</v>
      </c>
      <c r="B147" s="17" t="s">
        <v>70</v>
      </c>
      <c r="C147" s="72">
        <v>5.3999999999999995</v>
      </c>
      <c r="D147" s="71" t="s">
        <v>14</v>
      </c>
    </row>
    <row r="148" spans="1:4" x14ac:dyDescent="0.35">
      <c r="A148" s="47" t="s">
        <v>71</v>
      </c>
      <c r="B148" s="17" t="s">
        <v>72</v>
      </c>
      <c r="C148" s="72">
        <v>6</v>
      </c>
      <c r="D148" s="71" t="s">
        <v>57</v>
      </c>
    </row>
    <row r="149" spans="1:4" x14ac:dyDescent="0.35">
      <c r="A149" s="47" t="s">
        <v>73</v>
      </c>
      <c r="B149" s="17" t="s">
        <v>74</v>
      </c>
      <c r="C149" s="72">
        <v>8</v>
      </c>
      <c r="D149" s="71" t="s">
        <v>57</v>
      </c>
    </row>
    <row r="150" spans="1:4" x14ac:dyDescent="0.35">
      <c r="A150" s="47" t="s">
        <v>75</v>
      </c>
      <c r="B150" s="17" t="s">
        <v>76</v>
      </c>
      <c r="C150" s="72">
        <v>2</v>
      </c>
      <c r="D150" s="71" t="s">
        <v>57</v>
      </c>
    </row>
    <row r="151" spans="1:4" x14ac:dyDescent="0.35">
      <c r="A151" s="47" t="s">
        <v>77</v>
      </c>
      <c r="B151" s="19" t="s">
        <v>78</v>
      </c>
      <c r="C151" s="72">
        <v>2</v>
      </c>
      <c r="D151" s="71" t="s">
        <v>57</v>
      </c>
    </row>
    <row r="152" spans="1:4" x14ac:dyDescent="0.35">
      <c r="A152" s="47" t="s">
        <v>79</v>
      </c>
      <c r="B152" s="19" t="s">
        <v>105</v>
      </c>
      <c r="C152" s="72">
        <v>1</v>
      </c>
      <c r="D152" s="71" t="s">
        <v>57</v>
      </c>
    </row>
    <row r="153" spans="1:4" x14ac:dyDescent="0.35">
      <c r="A153" s="47" t="s">
        <v>79</v>
      </c>
      <c r="B153" s="19" t="s">
        <v>81</v>
      </c>
      <c r="C153" s="72">
        <v>1</v>
      </c>
      <c r="D153" s="71" t="s">
        <v>82</v>
      </c>
    </row>
    <row r="154" spans="1:4" x14ac:dyDescent="0.35">
      <c r="A154" s="45">
        <v>10.02</v>
      </c>
      <c r="B154" s="18" t="s">
        <v>83</v>
      </c>
      <c r="C154" s="72"/>
      <c r="D154" s="71"/>
    </row>
    <row r="155" spans="1:4" x14ac:dyDescent="0.35">
      <c r="A155" s="47" t="s">
        <v>84</v>
      </c>
      <c r="B155" s="17" t="s">
        <v>85</v>
      </c>
      <c r="C155" s="72">
        <v>10</v>
      </c>
      <c r="D155" s="71" t="s">
        <v>86</v>
      </c>
    </row>
    <row r="156" spans="1:4" x14ac:dyDescent="0.35">
      <c r="A156" s="47" t="s">
        <v>87</v>
      </c>
      <c r="B156" s="17" t="s">
        <v>70</v>
      </c>
      <c r="C156" s="72">
        <v>1.2</v>
      </c>
      <c r="D156" s="71" t="s">
        <v>14</v>
      </c>
    </row>
    <row r="157" spans="1:4" x14ac:dyDescent="0.35">
      <c r="A157" s="47" t="s">
        <v>88</v>
      </c>
      <c r="B157" s="19" t="s">
        <v>89</v>
      </c>
      <c r="C157" s="72">
        <v>1</v>
      </c>
      <c r="D157" s="71" t="s">
        <v>57</v>
      </c>
    </row>
    <row r="158" spans="1:4" x14ac:dyDescent="0.35">
      <c r="A158" s="47" t="s">
        <v>90</v>
      </c>
      <c r="B158" s="19" t="s">
        <v>105</v>
      </c>
      <c r="C158" s="72">
        <v>1</v>
      </c>
      <c r="D158" s="71" t="s">
        <v>57</v>
      </c>
    </row>
    <row r="159" spans="1:4" x14ac:dyDescent="0.35">
      <c r="A159" s="45"/>
      <c r="B159" s="18"/>
      <c r="C159" s="72"/>
      <c r="D159" s="71"/>
    </row>
    <row r="160" spans="1:4" x14ac:dyDescent="0.35">
      <c r="A160" s="45">
        <v>11</v>
      </c>
      <c r="B160" s="18" t="s">
        <v>93</v>
      </c>
      <c r="C160" s="72"/>
      <c r="D160" s="71"/>
    </row>
    <row r="161" spans="1:4" x14ac:dyDescent="0.35">
      <c r="A161" s="47">
        <v>11.01</v>
      </c>
      <c r="B161" s="19" t="s">
        <v>94</v>
      </c>
      <c r="C161" s="72">
        <v>50</v>
      </c>
      <c r="D161" s="71" t="s">
        <v>57</v>
      </c>
    </row>
    <row r="162" spans="1:4" x14ac:dyDescent="0.35">
      <c r="A162" s="47">
        <v>11.02</v>
      </c>
      <c r="B162" s="19" t="s">
        <v>95</v>
      </c>
      <c r="C162" s="72">
        <v>12</v>
      </c>
      <c r="D162" s="71" t="s">
        <v>57</v>
      </c>
    </row>
    <row r="163" spans="1:4" x14ac:dyDescent="0.35">
      <c r="A163" s="47">
        <v>11.03</v>
      </c>
      <c r="B163" s="19" t="s">
        <v>96</v>
      </c>
      <c r="C163" s="72">
        <v>2</v>
      </c>
      <c r="D163" s="71" t="s">
        <v>57</v>
      </c>
    </row>
    <row r="164" spans="1:4" x14ac:dyDescent="0.35">
      <c r="A164" s="47">
        <v>11.04</v>
      </c>
      <c r="B164" s="19" t="s">
        <v>97</v>
      </c>
      <c r="C164" s="72">
        <v>1</v>
      </c>
      <c r="D164" s="71" t="s">
        <v>57</v>
      </c>
    </row>
    <row r="165" spans="1:4" x14ac:dyDescent="0.35">
      <c r="A165" s="47">
        <v>11.049999999999999</v>
      </c>
      <c r="B165" s="19" t="s">
        <v>98</v>
      </c>
      <c r="C165" s="72">
        <v>2</v>
      </c>
      <c r="D165" s="71" t="s">
        <v>57</v>
      </c>
    </row>
    <row r="166" spans="1:4" x14ac:dyDescent="0.35">
      <c r="A166" s="47">
        <v>11.059999999999999</v>
      </c>
      <c r="B166" s="19" t="s">
        <v>99</v>
      </c>
      <c r="C166" s="72">
        <v>46</v>
      </c>
      <c r="D166" s="71" t="s">
        <v>57</v>
      </c>
    </row>
    <row r="167" spans="1:4" x14ac:dyDescent="0.35">
      <c r="A167" s="47">
        <v>11.069999999999999</v>
      </c>
      <c r="B167" s="19" t="s">
        <v>100</v>
      </c>
      <c r="C167" s="72">
        <v>14</v>
      </c>
      <c r="D167" s="71" t="s">
        <v>57</v>
      </c>
    </row>
    <row r="168" spans="1:4" x14ac:dyDescent="0.35">
      <c r="A168" s="47">
        <v>11.079999999999998</v>
      </c>
      <c r="B168" s="19" t="s">
        <v>101</v>
      </c>
      <c r="C168" s="72">
        <v>36</v>
      </c>
      <c r="D168" s="71" t="s">
        <v>57</v>
      </c>
    </row>
    <row r="169" spans="1:4" x14ac:dyDescent="0.35">
      <c r="A169" s="47">
        <v>11.089999999999998</v>
      </c>
      <c r="B169" s="19" t="s">
        <v>102</v>
      </c>
      <c r="C169" s="72">
        <v>1</v>
      </c>
      <c r="D169" s="71" t="s">
        <v>57</v>
      </c>
    </row>
    <row r="170" spans="1:4" x14ac:dyDescent="0.35">
      <c r="A170" s="53"/>
      <c r="B170" s="16"/>
      <c r="C170" s="71"/>
      <c r="D170" s="71"/>
    </row>
    <row r="171" spans="1:4" x14ac:dyDescent="0.35">
      <c r="A171" s="43" t="s">
        <v>106</v>
      </c>
      <c r="B171" s="15" t="s">
        <v>107</v>
      </c>
      <c r="C171" s="76"/>
      <c r="D171" s="76"/>
    </row>
    <row r="172" spans="1:4" x14ac:dyDescent="0.35">
      <c r="A172" s="45">
        <v>1</v>
      </c>
      <c r="B172" s="16" t="s">
        <v>26</v>
      </c>
      <c r="C172" s="75"/>
      <c r="D172" s="75"/>
    </row>
    <row r="173" spans="1:4" x14ac:dyDescent="0.35">
      <c r="A173" s="47">
        <v>1.01</v>
      </c>
      <c r="B173" s="17" t="s">
        <v>30</v>
      </c>
      <c r="C173" s="71">
        <f>0.45*0.45*16*4</f>
        <v>12.96</v>
      </c>
      <c r="D173" s="71" t="s">
        <v>21</v>
      </c>
    </row>
    <row r="174" spans="1:4" x14ac:dyDescent="0.35">
      <c r="A174" s="47">
        <v>1.02</v>
      </c>
      <c r="B174" s="17" t="s">
        <v>32</v>
      </c>
      <c r="C174" s="71">
        <v>35.380000000000003</v>
      </c>
      <c r="D174" s="71" t="s">
        <v>21</v>
      </c>
    </row>
    <row r="175" spans="1:4" x14ac:dyDescent="0.35">
      <c r="A175" s="47">
        <v>1.03</v>
      </c>
      <c r="B175" s="17" t="s">
        <v>33</v>
      </c>
      <c r="C175" s="71">
        <f>0.25*0.45*170</f>
        <v>19.125</v>
      </c>
      <c r="D175" s="71" t="s">
        <v>21</v>
      </c>
    </row>
    <row r="176" spans="1:4" x14ac:dyDescent="0.35">
      <c r="A176" s="47">
        <v>1.04</v>
      </c>
      <c r="B176" s="17" t="s">
        <v>34</v>
      </c>
      <c r="C176" s="71">
        <v>2.3800000000000003</v>
      </c>
      <c r="D176" s="71" t="s">
        <v>21</v>
      </c>
    </row>
    <row r="177" spans="1:4" x14ac:dyDescent="0.35">
      <c r="A177" s="47">
        <v>1.05</v>
      </c>
      <c r="B177" s="17" t="s">
        <v>36</v>
      </c>
      <c r="C177" s="71">
        <f>504*0.11</f>
        <v>55.44</v>
      </c>
      <c r="D177" s="71" t="s">
        <v>21</v>
      </c>
    </row>
    <row r="178" spans="1:4" x14ac:dyDescent="0.35">
      <c r="A178" s="47"/>
      <c r="B178" s="17"/>
      <c r="C178" s="71"/>
      <c r="D178" s="71"/>
    </row>
    <row r="179" spans="1:4" x14ac:dyDescent="0.35">
      <c r="A179" s="45">
        <v>2</v>
      </c>
      <c r="B179" s="16" t="s">
        <v>37</v>
      </c>
      <c r="C179" s="75"/>
      <c r="D179" s="75"/>
    </row>
    <row r="180" spans="1:4" x14ac:dyDescent="0.35">
      <c r="A180" s="47">
        <v>2.0099999999999998</v>
      </c>
      <c r="B180" s="17" t="s">
        <v>38</v>
      </c>
      <c r="C180" s="71">
        <v>122.79</v>
      </c>
      <c r="D180" s="71" t="s">
        <v>14</v>
      </c>
    </row>
    <row r="181" spans="1:4" x14ac:dyDescent="0.35">
      <c r="A181" s="47"/>
      <c r="B181" s="17"/>
      <c r="C181" s="71"/>
      <c r="D181" s="71"/>
    </row>
    <row r="182" spans="1:4" x14ac:dyDescent="0.35">
      <c r="A182" s="45">
        <v>3</v>
      </c>
      <c r="B182" s="16" t="s">
        <v>39</v>
      </c>
      <c r="C182" s="75"/>
      <c r="D182" s="75"/>
    </row>
    <row r="183" spans="1:4" x14ac:dyDescent="0.35">
      <c r="A183" s="47">
        <v>3.01</v>
      </c>
      <c r="B183" s="17" t="s">
        <v>40</v>
      </c>
      <c r="C183" s="71">
        <v>1102.0999999999999</v>
      </c>
      <c r="D183" s="71" t="s">
        <v>14</v>
      </c>
    </row>
    <row r="184" spans="1:4" x14ac:dyDescent="0.35">
      <c r="A184" s="47">
        <v>3.0199999999999996</v>
      </c>
      <c r="B184" s="17" t="s">
        <v>41</v>
      </c>
      <c r="C184" s="71">
        <f>+C180*2</f>
        <v>245.58</v>
      </c>
      <c r="D184" s="71" t="s">
        <v>14</v>
      </c>
    </row>
    <row r="185" spans="1:4" x14ac:dyDescent="0.35">
      <c r="A185" s="47">
        <v>3.0299999999999994</v>
      </c>
      <c r="B185" s="17" t="s">
        <v>42</v>
      </c>
      <c r="C185" s="71">
        <v>27</v>
      </c>
      <c r="D185" s="71" t="s">
        <v>18</v>
      </c>
    </row>
    <row r="186" spans="1:4" x14ac:dyDescent="0.35">
      <c r="A186" s="47"/>
      <c r="B186" s="17"/>
      <c r="C186" s="71"/>
      <c r="D186" s="71"/>
    </row>
    <row r="187" spans="1:4" x14ac:dyDescent="0.35">
      <c r="A187" s="45">
        <v>4</v>
      </c>
      <c r="B187" s="16" t="s">
        <v>43</v>
      </c>
      <c r="C187" s="75"/>
      <c r="D187" s="75"/>
    </row>
    <row r="188" spans="1:4" x14ac:dyDescent="0.35">
      <c r="A188" s="47">
        <v>4.01</v>
      </c>
      <c r="B188" s="17" t="s">
        <v>44</v>
      </c>
      <c r="C188" s="71">
        <v>32</v>
      </c>
      <c r="D188" s="71" t="s">
        <v>14</v>
      </c>
    </row>
    <row r="189" spans="1:4" x14ac:dyDescent="0.35">
      <c r="A189" s="47">
        <v>4.0199999999999996</v>
      </c>
      <c r="B189" s="17" t="s">
        <v>45</v>
      </c>
      <c r="C189" s="71">
        <v>2.6</v>
      </c>
      <c r="D189" s="71" t="s">
        <v>14</v>
      </c>
    </row>
    <row r="190" spans="1:4" x14ac:dyDescent="0.35">
      <c r="A190" s="47">
        <v>4.0299999999999994</v>
      </c>
      <c r="B190" s="17" t="s">
        <v>46</v>
      </c>
      <c r="C190" s="71">
        <v>3240.0511999999999</v>
      </c>
      <c r="D190" s="71" t="s">
        <v>47</v>
      </c>
    </row>
    <row r="191" spans="1:4" x14ac:dyDescent="0.35">
      <c r="A191" s="47">
        <v>4.0399999999999991</v>
      </c>
      <c r="B191" s="17" t="s">
        <v>48</v>
      </c>
      <c r="C191" s="71">
        <v>167.19</v>
      </c>
      <c r="D191" s="71" t="s">
        <v>14</v>
      </c>
    </row>
    <row r="192" spans="1:4" x14ac:dyDescent="0.35">
      <c r="A192" s="47">
        <v>4.0499999999999989</v>
      </c>
      <c r="B192" s="17" t="s">
        <v>49</v>
      </c>
      <c r="C192" s="71">
        <v>18</v>
      </c>
      <c r="D192" s="71" t="s">
        <v>14</v>
      </c>
    </row>
    <row r="193" spans="1:4" x14ac:dyDescent="0.35">
      <c r="A193" s="47">
        <v>4.0599999999999987</v>
      </c>
      <c r="B193" s="17" t="s">
        <v>50</v>
      </c>
      <c r="C193" s="71">
        <v>35</v>
      </c>
      <c r="D193" s="71" t="s">
        <v>14</v>
      </c>
    </row>
    <row r="194" spans="1:4" x14ac:dyDescent="0.35">
      <c r="A194" s="47"/>
      <c r="B194" s="17"/>
      <c r="C194" s="71"/>
      <c r="D194" s="71"/>
    </row>
    <row r="195" spans="1:4" x14ac:dyDescent="0.35">
      <c r="A195" s="45">
        <v>5</v>
      </c>
      <c r="B195" s="16" t="s">
        <v>51</v>
      </c>
      <c r="C195" s="75"/>
      <c r="D195" s="75"/>
    </row>
    <row r="196" spans="1:4" x14ac:dyDescent="0.35">
      <c r="A196" s="47">
        <v>5.01</v>
      </c>
      <c r="B196" s="17" t="s">
        <v>52</v>
      </c>
      <c r="C196" s="71">
        <v>504</v>
      </c>
      <c r="D196" s="71" t="s">
        <v>14</v>
      </c>
    </row>
    <row r="197" spans="1:4" x14ac:dyDescent="0.35">
      <c r="A197" s="47">
        <v>5.0199999999999996</v>
      </c>
      <c r="B197" s="17" t="s">
        <v>53</v>
      </c>
      <c r="C197" s="71">
        <v>235</v>
      </c>
      <c r="D197" s="71" t="s">
        <v>18</v>
      </c>
    </row>
    <row r="198" spans="1:4" x14ac:dyDescent="0.35">
      <c r="A198" s="47">
        <v>5.0299999999999994</v>
      </c>
      <c r="B198" s="17" t="s">
        <v>54</v>
      </c>
      <c r="C198" s="71">
        <v>35</v>
      </c>
      <c r="D198" s="71" t="s">
        <v>14</v>
      </c>
    </row>
    <row r="199" spans="1:4" x14ac:dyDescent="0.35">
      <c r="A199" s="47"/>
      <c r="B199" s="17"/>
      <c r="C199" s="71"/>
      <c r="D199" s="71"/>
    </row>
    <row r="200" spans="1:4" x14ac:dyDescent="0.35">
      <c r="A200" s="45">
        <v>6</v>
      </c>
      <c r="B200" s="16" t="s">
        <v>55</v>
      </c>
      <c r="C200" s="75"/>
      <c r="D200" s="75"/>
    </row>
    <row r="201" spans="1:4" x14ac:dyDescent="0.35">
      <c r="A201" s="47">
        <v>6.01</v>
      </c>
      <c r="B201" s="17" t="s">
        <v>56</v>
      </c>
      <c r="C201" s="71">
        <v>1</v>
      </c>
      <c r="D201" s="71" t="s">
        <v>57</v>
      </c>
    </row>
    <row r="202" spans="1:4" x14ac:dyDescent="0.35">
      <c r="A202" s="47">
        <v>6.02</v>
      </c>
      <c r="B202" s="17" t="s">
        <v>58</v>
      </c>
      <c r="C202" s="71">
        <v>3</v>
      </c>
      <c r="D202" s="71" t="s">
        <v>57</v>
      </c>
    </row>
    <row r="203" spans="1:4" x14ac:dyDescent="0.35">
      <c r="A203" s="47">
        <v>6.0299999999999994</v>
      </c>
      <c r="B203" s="17" t="s">
        <v>59</v>
      </c>
      <c r="C203" s="71">
        <v>1</v>
      </c>
      <c r="D203" s="71" t="s">
        <v>57</v>
      </c>
    </row>
    <row r="204" spans="1:4" x14ac:dyDescent="0.35">
      <c r="A204" s="47"/>
      <c r="B204" s="17"/>
      <c r="C204" s="71"/>
      <c r="D204" s="71"/>
    </row>
    <row r="205" spans="1:4" x14ac:dyDescent="0.35">
      <c r="A205" s="45">
        <v>7</v>
      </c>
      <c r="B205" s="16" t="s">
        <v>60</v>
      </c>
      <c r="C205" s="75"/>
      <c r="D205" s="75"/>
    </row>
    <row r="206" spans="1:4" x14ac:dyDescent="0.35">
      <c r="A206" s="47">
        <v>7.01</v>
      </c>
      <c r="B206" s="17" t="s">
        <v>61</v>
      </c>
      <c r="C206" s="71">
        <v>10.34</v>
      </c>
      <c r="D206" s="71" t="s">
        <v>47</v>
      </c>
    </row>
    <row r="207" spans="1:4" x14ac:dyDescent="0.35">
      <c r="A207" s="47"/>
      <c r="B207" s="17"/>
      <c r="C207" s="71"/>
      <c r="D207" s="71"/>
    </row>
    <row r="208" spans="1:4" x14ac:dyDescent="0.35">
      <c r="A208" s="45">
        <v>8</v>
      </c>
      <c r="B208" s="16" t="s">
        <v>62</v>
      </c>
      <c r="C208" s="75"/>
      <c r="D208" s="75"/>
    </row>
    <row r="209" spans="1:4" x14ac:dyDescent="0.35">
      <c r="A209" s="47">
        <v>8.01</v>
      </c>
      <c r="B209" s="17" t="str">
        <f>B139</f>
        <v>Escalon granito gris</v>
      </c>
      <c r="C209" s="71">
        <f>C139</f>
        <v>14.96</v>
      </c>
      <c r="D209" s="71" t="str">
        <f>D139</f>
        <v>ML</v>
      </c>
    </row>
    <row r="210" spans="1:4" x14ac:dyDescent="0.35">
      <c r="A210" s="47">
        <v>8.02</v>
      </c>
      <c r="B210" s="17" t="str">
        <f>B140</f>
        <v>Descansos en Ceramica Europea Economica</v>
      </c>
      <c r="C210" s="71">
        <f>C140</f>
        <v>4</v>
      </c>
      <c r="D210" s="71" t="str">
        <f>D140</f>
        <v>M2</v>
      </c>
    </row>
    <row r="211" spans="1:4" x14ac:dyDescent="0.35">
      <c r="A211" s="47"/>
      <c r="B211" s="17"/>
      <c r="C211" s="71"/>
      <c r="D211" s="71"/>
    </row>
    <row r="212" spans="1:4" x14ac:dyDescent="0.35">
      <c r="A212" s="45">
        <v>9</v>
      </c>
      <c r="B212" s="16" t="s">
        <v>65</v>
      </c>
      <c r="C212" s="75"/>
      <c r="D212" s="75"/>
    </row>
    <row r="213" spans="1:4" x14ac:dyDescent="0.35">
      <c r="A213" s="47">
        <v>9.01</v>
      </c>
      <c r="B213" s="17" t="s">
        <v>66</v>
      </c>
      <c r="C213" s="71">
        <f>+C192+C192+C184+C183</f>
        <v>1383.6799999999998</v>
      </c>
      <c r="D213" s="71" t="s">
        <v>14</v>
      </c>
    </row>
    <row r="214" spans="1:4" x14ac:dyDescent="0.35">
      <c r="A214" s="47"/>
      <c r="B214" s="17"/>
      <c r="C214" s="71"/>
      <c r="D214" s="71"/>
    </row>
    <row r="215" spans="1:4" x14ac:dyDescent="0.35">
      <c r="A215" s="45">
        <v>10</v>
      </c>
      <c r="B215" s="16" t="s">
        <v>67</v>
      </c>
      <c r="C215" s="75"/>
      <c r="D215" s="75"/>
    </row>
    <row r="216" spans="1:4" x14ac:dyDescent="0.35">
      <c r="A216" s="45">
        <f>A146</f>
        <v>10.01</v>
      </c>
      <c r="B216" s="18" t="str">
        <f>B146</f>
        <v>Baños</v>
      </c>
      <c r="C216" s="75"/>
      <c r="D216" s="75"/>
    </row>
    <row r="217" spans="1:4" x14ac:dyDescent="0.35">
      <c r="A217" s="47" t="str">
        <f>A147</f>
        <v>10.01.1</v>
      </c>
      <c r="B217" s="19" t="str">
        <f>B147</f>
        <v>Tope en malmolite</v>
      </c>
      <c r="C217" s="71">
        <f>C147</f>
        <v>5.3999999999999995</v>
      </c>
      <c r="D217" s="71" t="str">
        <f>D147</f>
        <v>M2</v>
      </c>
    </row>
    <row r="218" spans="1:4" x14ac:dyDescent="0.35">
      <c r="A218" s="47" t="str">
        <f>A148</f>
        <v>10.01.2</v>
      </c>
      <c r="B218" s="19" t="str">
        <f>B148</f>
        <v>Inodoro  + Salidas</v>
      </c>
      <c r="C218" s="71">
        <f>C148</f>
        <v>6</v>
      </c>
      <c r="D218" s="71" t="str">
        <f>D148</f>
        <v>UND</v>
      </c>
    </row>
    <row r="219" spans="1:4" x14ac:dyDescent="0.35">
      <c r="A219" s="47" t="str">
        <f>A149</f>
        <v>10.01.3</v>
      </c>
      <c r="B219" s="19" t="str">
        <f>B149</f>
        <v>Lavamanos  + Salidas</v>
      </c>
      <c r="C219" s="71">
        <f>C149</f>
        <v>8</v>
      </c>
      <c r="D219" s="71" t="str">
        <f>D149</f>
        <v>UND</v>
      </c>
    </row>
    <row r="220" spans="1:4" x14ac:dyDescent="0.35">
      <c r="A220" s="47" t="str">
        <f>A150</f>
        <v>10.01.4</v>
      </c>
      <c r="B220" s="19" t="str">
        <f>B150</f>
        <v xml:space="preserve">Desague De Piso 2" Parrilla </v>
      </c>
      <c r="C220" s="71">
        <f>C150</f>
        <v>2</v>
      </c>
      <c r="D220" s="71" t="str">
        <f>D150</f>
        <v>UND</v>
      </c>
    </row>
    <row r="221" spans="1:4" x14ac:dyDescent="0.35">
      <c r="A221" s="47" t="str">
        <f>A151</f>
        <v>10.01.5</v>
      </c>
      <c r="B221" s="19" t="str">
        <f>B151</f>
        <v>Orinal Pequeño + Salidas Ap Y An</v>
      </c>
      <c r="C221" s="71">
        <f>C151</f>
        <v>2</v>
      </c>
      <c r="D221" s="71" t="str">
        <f>D151</f>
        <v>UND</v>
      </c>
    </row>
    <row r="222" spans="1:4" x14ac:dyDescent="0.35">
      <c r="A222" s="47" t="str">
        <f>A152</f>
        <v>10.01.6</v>
      </c>
      <c r="B222" s="19" t="str">
        <f>B152</f>
        <v xml:space="preserve">Bajante y ventilación </v>
      </c>
      <c r="C222" s="71">
        <f>C152</f>
        <v>1</v>
      </c>
      <c r="D222" s="71" t="str">
        <f>D152</f>
        <v>UND</v>
      </c>
    </row>
    <row r="223" spans="1:4" ht="31" x14ac:dyDescent="0.35">
      <c r="A223" s="47" t="s">
        <v>108</v>
      </c>
      <c r="B223" s="19" t="str">
        <f>B153</f>
        <v>Miscelanios, espejos y diviciones</v>
      </c>
      <c r="C223" s="71">
        <f>C153</f>
        <v>1</v>
      </c>
      <c r="D223" s="71" t="str">
        <f>D153</f>
        <v>PA</v>
      </c>
    </row>
    <row r="224" spans="1:4" x14ac:dyDescent="0.35">
      <c r="A224" s="45">
        <f>A154</f>
        <v>10.02</v>
      </c>
      <c r="B224" s="18" t="str">
        <f>B154</f>
        <v>Cocina</v>
      </c>
      <c r="C224" s="75"/>
      <c r="D224" s="75"/>
    </row>
    <row r="225" spans="1:4" x14ac:dyDescent="0.35">
      <c r="A225" s="47" t="str">
        <f>A155</f>
        <v>10.02.1</v>
      </c>
      <c r="B225" s="19" t="str">
        <f>B155</f>
        <v>Gabinetes de piso y pared MDF</v>
      </c>
      <c r="C225" s="71">
        <f>C155</f>
        <v>10</v>
      </c>
      <c r="D225" s="71" t="str">
        <f>D155</f>
        <v>PL</v>
      </c>
    </row>
    <row r="226" spans="1:4" x14ac:dyDescent="0.35">
      <c r="A226" s="47" t="str">
        <f>A156</f>
        <v>10.02.2</v>
      </c>
      <c r="B226" s="19" t="str">
        <f>B156</f>
        <v>Tope en malmolite</v>
      </c>
      <c r="C226" s="71">
        <f>C156</f>
        <v>1.2</v>
      </c>
      <c r="D226" s="71" t="str">
        <f>D156</f>
        <v>M2</v>
      </c>
    </row>
    <row r="227" spans="1:4" x14ac:dyDescent="0.35">
      <c r="A227" s="47" t="str">
        <f>A157</f>
        <v>10.02.3</v>
      </c>
      <c r="B227" s="19" t="str">
        <f>B157</f>
        <v>Fregadero Acero Inox. Sencillo + Salidas</v>
      </c>
      <c r="C227" s="71">
        <f>C157</f>
        <v>1</v>
      </c>
      <c r="D227" s="71" t="str">
        <f>D157</f>
        <v>UND</v>
      </c>
    </row>
    <row r="228" spans="1:4" x14ac:dyDescent="0.35">
      <c r="A228" s="47" t="str">
        <f>A158</f>
        <v>10.02.4</v>
      </c>
      <c r="B228" s="19" t="str">
        <f>B158</f>
        <v xml:space="preserve">Bajante y ventilación </v>
      </c>
      <c r="C228" s="71">
        <f>C158</f>
        <v>1</v>
      </c>
      <c r="D228" s="71" t="str">
        <f>D158</f>
        <v>UND</v>
      </c>
    </row>
    <row r="229" spans="1:4" x14ac:dyDescent="0.35">
      <c r="A229" s="47"/>
      <c r="B229" s="17"/>
      <c r="C229" s="71"/>
      <c r="D229" s="71"/>
    </row>
    <row r="230" spans="1:4" x14ac:dyDescent="0.35">
      <c r="A230" s="45">
        <v>11</v>
      </c>
      <c r="B230" s="16" t="s">
        <v>93</v>
      </c>
      <c r="C230" s="75"/>
      <c r="D230" s="75"/>
    </row>
    <row r="231" spans="1:4" x14ac:dyDescent="0.35">
      <c r="A231" s="47">
        <v>11.01</v>
      </c>
      <c r="B231" s="17" t="s">
        <v>94</v>
      </c>
      <c r="C231" s="71">
        <v>50</v>
      </c>
      <c r="D231" s="71" t="s">
        <v>57</v>
      </c>
    </row>
    <row r="232" spans="1:4" x14ac:dyDescent="0.35">
      <c r="A232" s="47">
        <v>11.02</v>
      </c>
      <c r="B232" s="17" t="s">
        <v>95</v>
      </c>
      <c r="C232" s="71">
        <v>12</v>
      </c>
      <c r="D232" s="71" t="s">
        <v>57</v>
      </c>
    </row>
    <row r="233" spans="1:4" x14ac:dyDescent="0.35">
      <c r="A233" s="47">
        <v>11.03</v>
      </c>
      <c r="B233" s="17" t="s">
        <v>96</v>
      </c>
      <c r="C233" s="71">
        <v>2</v>
      </c>
      <c r="D233" s="71" t="s">
        <v>57</v>
      </c>
    </row>
    <row r="234" spans="1:4" x14ac:dyDescent="0.35">
      <c r="A234" s="47">
        <v>11.04</v>
      </c>
      <c r="B234" s="17" t="s">
        <v>97</v>
      </c>
      <c r="C234" s="71">
        <v>1</v>
      </c>
      <c r="D234" s="71" t="s">
        <v>57</v>
      </c>
    </row>
    <row r="235" spans="1:4" x14ac:dyDescent="0.35">
      <c r="A235" s="47">
        <v>11.049999999999999</v>
      </c>
      <c r="B235" s="17" t="s">
        <v>98</v>
      </c>
      <c r="C235" s="71">
        <v>2</v>
      </c>
      <c r="D235" s="71" t="s">
        <v>57</v>
      </c>
    </row>
    <row r="236" spans="1:4" x14ac:dyDescent="0.35">
      <c r="A236" s="47">
        <v>11.059999999999999</v>
      </c>
      <c r="B236" s="17" t="s">
        <v>99</v>
      </c>
      <c r="C236" s="71">
        <v>60</v>
      </c>
      <c r="D236" s="71" t="s">
        <v>57</v>
      </c>
    </row>
    <row r="237" spans="1:4" x14ac:dyDescent="0.35">
      <c r="A237" s="47">
        <v>11.069999999999999</v>
      </c>
      <c r="B237" s="17" t="s">
        <v>100</v>
      </c>
      <c r="C237" s="71">
        <v>15</v>
      </c>
      <c r="D237" s="71" t="s">
        <v>57</v>
      </c>
    </row>
    <row r="238" spans="1:4" x14ac:dyDescent="0.35">
      <c r="A238" s="47">
        <v>11.079999999999998</v>
      </c>
      <c r="B238" s="17" t="s">
        <v>101</v>
      </c>
      <c r="C238" s="71">
        <v>44</v>
      </c>
      <c r="D238" s="71" t="s">
        <v>57</v>
      </c>
    </row>
    <row r="239" spans="1:4" x14ac:dyDescent="0.35">
      <c r="A239" s="47">
        <v>11.089999999999998</v>
      </c>
      <c r="B239" s="17" t="s">
        <v>102</v>
      </c>
      <c r="C239" s="71">
        <v>1</v>
      </c>
      <c r="D239" s="71" t="s">
        <v>57</v>
      </c>
    </row>
    <row r="240" spans="1:4" x14ac:dyDescent="0.35">
      <c r="A240" s="53"/>
      <c r="B240" s="16"/>
      <c r="C240" s="71"/>
      <c r="D240" s="71"/>
    </row>
    <row r="241" spans="1:4" x14ac:dyDescent="0.35">
      <c r="A241" s="43" t="s">
        <v>109</v>
      </c>
      <c r="B241" s="15" t="s">
        <v>110</v>
      </c>
      <c r="C241" s="76"/>
      <c r="D241" s="76"/>
    </row>
    <row r="242" spans="1:4" x14ac:dyDescent="0.35">
      <c r="A242" s="45">
        <v>1</v>
      </c>
      <c r="B242" s="16" t="s">
        <v>26</v>
      </c>
      <c r="C242" s="72"/>
      <c r="D242" s="71"/>
    </row>
    <row r="243" spans="1:4" x14ac:dyDescent="0.35">
      <c r="A243" s="47">
        <v>1.01</v>
      </c>
      <c r="B243" s="17" t="str">
        <f>B173</f>
        <v>Columnas 45x45</v>
      </c>
      <c r="C243" s="72">
        <f>0.45*0.45*13*4</f>
        <v>10.530000000000001</v>
      </c>
      <c r="D243" s="71" t="s">
        <v>21</v>
      </c>
    </row>
    <row r="244" spans="1:4" x14ac:dyDescent="0.35">
      <c r="A244" s="47">
        <v>1.02</v>
      </c>
      <c r="B244" s="17" t="str">
        <f>B174</f>
        <v xml:space="preserve">Muros de 0.20 m </v>
      </c>
      <c r="C244" s="72">
        <f>44.23+12.24</f>
        <v>56.47</v>
      </c>
      <c r="D244" s="71" t="s">
        <v>21</v>
      </c>
    </row>
    <row r="245" spans="1:4" x14ac:dyDescent="0.35">
      <c r="A245" s="47">
        <v>1.03</v>
      </c>
      <c r="B245" s="17" t="str">
        <f>B175</f>
        <v>Vigas 25x45</v>
      </c>
      <c r="C245" s="72">
        <v>21.25</v>
      </c>
      <c r="D245" s="71" t="s">
        <v>21</v>
      </c>
    </row>
    <row r="246" spans="1:4" x14ac:dyDescent="0.35">
      <c r="A246" s="47">
        <v>1.04</v>
      </c>
      <c r="B246" s="17" t="str">
        <f>B176</f>
        <v>Rampa de Escalera</v>
      </c>
      <c r="C246" s="72">
        <v>2.3800000000000003</v>
      </c>
      <c r="D246" s="71" t="s">
        <v>21</v>
      </c>
    </row>
    <row r="247" spans="1:4" x14ac:dyDescent="0.35">
      <c r="A247" s="47">
        <v>1.05</v>
      </c>
      <c r="B247" s="17" t="str">
        <f>B177</f>
        <v>Losa aligerada de techo</v>
      </c>
      <c r="C247" s="72">
        <f>458*0.11</f>
        <v>50.38</v>
      </c>
      <c r="D247" s="71" t="s">
        <v>21</v>
      </c>
    </row>
    <row r="248" spans="1:4" x14ac:dyDescent="0.35">
      <c r="A248" s="47"/>
      <c r="B248" s="17"/>
      <c r="C248" s="72"/>
      <c r="D248" s="71"/>
    </row>
    <row r="249" spans="1:4" x14ac:dyDescent="0.35">
      <c r="A249" s="45">
        <v>2</v>
      </c>
      <c r="B249" s="16" t="s">
        <v>37</v>
      </c>
      <c r="C249" s="72"/>
      <c r="D249" s="71"/>
    </row>
    <row r="250" spans="1:4" x14ac:dyDescent="0.35">
      <c r="A250" s="47">
        <v>2.0099999999999998</v>
      </c>
      <c r="B250" s="17" t="s">
        <v>38</v>
      </c>
      <c r="C250" s="72">
        <v>122.79</v>
      </c>
      <c r="D250" s="71" t="s">
        <v>14</v>
      </c>
    </row>
    <row r="251" spans="1:4" x14ac:dyDescent="0.35">
      <c r="A251" s="47"/>
      <c r="B251" s="17"/>
      <c r="C251" s="72"/>
      <c r="D251" s="71"/>
    </row>
    <row r="252" spans="1:4" x14ac:dyDescent="0.35">
      <c r="A252" s="45">
        <v>3</v>
      </c>
      <c r="B252" s="16" t="s">
        <v>39</v>
      </c>
      <c r="C252" s="72"/>
      <c r="D252" s="71"/>
    </row>
    <row r="253" spans="1:4" x14ac:dyDescent="0.35">
      <c r="A253" s="47">
        <v>3.01</v>
      </c>
      <c r="B253" s="17" t="s">
        <v>40</v>
      </c>
      <c r="C253" s="72">
        <v>1173.9499999999998</v>
      </c>
      <c r="D253" s="71" t="s">
        <v>14</v>
      </c>
    </row>
    <row r="254" spans="1:4" x14ac:dyDescent="0.35">
      <c r="A254" s="47">
        <v>3.0199999999999996</v>
      </c>
      <c r="B254" s="17" t="s">
        <v>41</v>
      </c>
      <c r="C254" s="72">
        <f>+C250*2</f>
        <v>245.58</v>
      </c>
      <c r="D254" s="71" t="s">
        <v>14</v>
      </c>
    </row>
    <row r="255" spans="1:4" x14ac:dyDescent="0.35">
      <c r="A255" s="47">
        <v>3.0299999999999994</v>
      </c>
      <c r="B255" s="17" t="s">
        <v>42</v>
      </c>
      <c r="C255" s="72">
        <v>27</v>
      </c>
      <c r="D255" s="71" t="s">
        <v>18</v>
      </c>
    </row>
    <row r="256" spans="1:4" x14ac:dyDescent="0.35">
      <c r="A256" s="47"/>
      <c r="B256" s="17"/>
      <c r="C256" s="72"/>
      <c r="D256" s="71"/>
    </row>
    <row r="257" spans="1:4" x14ac:dyDescent="0.35">
      <c r="A257" s="45">
        <v>4</v>
      </c>
      <c r="B257" s="16" t="s">
        <v>43</v>
      </c>
      <c r="C257" s="72"/>
      <c r="D257" s="71"/>
    </row>
    <row r="258" spans="1:4" x14ac:dyDescent="0.35">
      <c r="A258" s="47">
        <v>4.01</v>
      </c>
      <c r="B258" s="17" t="s">
        <v>44</v>
      </c>
      <c r="C258" s="72">
        <v>32</v>
      </c>
      <c r="D258" s="71" t="s">
        <v>14</v>
      </c>
    </row>
    <row r="259" spans="1:4" x14ac:dyDescent="0.35">
      <c r="A259" s="47">
        <v>4.0199999999999996</v>
      </c>
      <c r="B259" s="17" t="s">
        <v>45</v>
      </c>
      <c r="C259" s="72">
        <v>2.6</v>
      </c>
      <c r="D259" s="71" t="s">
        <v>14</v>
      </c>
    </row>
    <row r="260" spans="1:4" x14ac:dyDescent="0.35">
      <c r="A260" s="47">
        <v>4.0299999999999994</v>
      </c>
      <c r="B260" s="17" t="s">
        <v>46</v>
      </c>
      <c r="C260" s="72">
        <f>82.82*10.76</f>
        <v>891.14319999999987</v>
      </c>
      <c r="D260" s="71" t="s">
        <v>47</v>
      </c>
    </row>
    <row r="261" spans="1:4" x14ac:dyDescent="0.35">
      <c r="A261" s="47">
        <v>4.0399999999999991</v>
      </c>
      <c r="B261" s="17" t="s">
        <v>48</v>
      </c>
      <c r="C261" s="72">
        <v>197.91</v>
      </c>
      <c r="D261" s="71" t="s">
        <v>14</v>
      </c>
    </row>
    <row r="262" spans="1:4" x14ac:dyDescent="0.35">
      <c r="A262" s="47">
        <v>4.0499999999999989</v>
      </c>
      <c r="B262" s="17" t="s">
        <v>49</v>
      </c>
      <c r="C262" s="72">
        <v>8</v>
      </c>
      <c r="D262" s="71" t="s">
        <v>14</v>
      </c>
    </row>
    <row r="263" spans="1:4" x14ac:dyDescent="0.35">
      <c r="A263" s="47">
        <v>4.0599999999999987</v>
      </c>
      <c r="B263" s="17" t="s">
        <v>50</v>
      </c>
      <c r="C263" s="72">
        <v>35</v>
      </c>
      <c r="D263" s="71" t="s">
        <v>14</v>
      </c>
    </row>
    <row r="264" spans="1:4" x14ac:dyDescent="0.35">
      <c r="A264" s="47"/>
      <c r="B264" s="17"/>
      <c r="C264" s="72"/>
      <c r="D264" s="71"/>
    </row>
    <row r="265" spans="1:4" x14ac:dyDescent="0.35">
      <c r="A265" s="45">
        <v>5</v>
      </c>
      <c r="B265" s="16" t="s">
        <v>51</v>
      </c>
      <c r="C265" s="72"/>
      <c r="D265" s="71"/>
    </row>
    <row r="266" spans="1:4" x14ac:dyDescent="0.35">
      <c r="A266" s="47">
        <v>5.01</v>
      </c>
      <c r="B266" s="17" t="s">
        <v>52</v>
      </c>
      <c r="C266" s="72">
        <v>458</v>
      </c>
      <c r="D266" s="71" t="s">
        <v>14</v>
      </c>
    </row>
    <row r="267" spans="1:4" x14ac:dyDescent="0.35">
      <c r="A267" s="47">
        <v>5.0199999999999996</v>
      </c>
      <c r="B267" s="17" t="s">
        <v>53</v>
      </c>
      <c r="C267" s="72">
        <v>110.78</v>
      </c>
      <c r="D267" s="71" t="s">
        <v>18</v>
      </c>
    </row>
    <row r="268" spans="1:4" x14ac:dyDescent="0.35">
      <c r="A268" s="47">
        <v>5.0299999999999994</v>
      </c>
      <c r="B268" s="17" t="s">
        <v>54</v>
      </c>
      <c r="C268" s="72">
        <v>35</v>
      </c>
      <c r="D268" s="71" t="s">
        <v>14</v>
      </c>
    </row>
    <row r="269" spans="1:4" x14ac:dyDescent="0.35">
      <c r="A269" s="47"/>
      <c r="B269" s="17"/>
      <c r="C269" s="72"/>
      <c r="D269" s="71"/>
    </row>
    <row r="270" spans="1:4" x14ac:dyDescent="0.35">
      <c r="A270" s="45">
        <v>6</v>
      </c>
      <c r="B270" s="16" t="s">
        <v>55</v>
      </c>
      <c r="C270" s="72"/>
      <c r="D270" s="71"/>
    </row>
    <row r="271" spans="1:4" x14ac:dyDescent="0.35">
      <c r="A271" s="47">
        <v>6.01</v>
      </c>
      <c r="B271" s="17" t="s">
        <v>56</v>
      </c>
      <c r="C271" s="72">
        <v>1</v>
      </c>
      <c r="D271" s="71" t="s">
        <v>57</v>
      </c>
    </row>
    <row r="272" spans="1:4" x14ac:dyDescent="0.35">
      <c r="A272" s="47">
        <v>6.02</v>
      </c>
      <c r="B272" s="17" t="s">
        <v>58</v>
      </c>
      <c r="C272" s="72">
        <v>3</v>
      </c>
      <c r="D272" s="71" t="s">
        <v>57</v>
      </c>
    </row>
    <row r="273" spans="1:4" x14ac:dyDescent="0.35">
      <c r="A273" s="47">
        <v>6.0299999999999994</v>
      </c>
      <c r="B273" s="17" t="s">
        <v>59</v>
      </c>
      <c r="C273" s="72">
        <v>5</v>
      </c>
      <c r="D273" s="71" t="s">
        <v>57</v>
      </c>
    </row>
    <row r="274" spans="1:4" x14ac:dyDescent="0.35">
      <c r="A274" s="47"/>
      <c r="B274" s="17"/>
      <c r="C274" s="72"/>
      <c r="D274" s="71"/>
    </row>
    <row r="275" spans="1:4" x14ac:dyDescent="0.35">
      <c r="A275" s="45">
        <v>7</v>
      </c>
      <c r="B275" s="16" t="s">
        <v>60</v>
      </c>
      <c r="C275" s="72"/>
      <c r="D275" s="71"/>
    </row>
    <row r="276" spans="1:4" x14ac:dyDescent="0.35">
      <c r="A276" s="47">
        <v>7.01</v>
      </c>
      <c r="B276" s="17" t="s">
        <v>61</v>
      </c>
      <c r="C276" s="72">
        <v>10.34</v>
      </c>
      <c r="D276" s="71" t="s">
        <v>47</v>
      </c>
    </row>
    <row r="277" spans="1:4" x14ac:dyDescent="0.35">
      <c r="A277" s="47"/>
      <c r="B277" s="17"/>
      <c r="C277" s="72"/>
      <c r="D277" s="71"/>
    </row>
    <row r="278" spans="1:4" x14ac:dyDescent="0.35">
      <c r="A278" s="45">
        <v>8</v>
      </c>
      <c r="B278" s="16" t="s">
        <v>62</v>
      </c>
      <c r="C278" s="72"/>
      <c r="D278" s="71"/>
    </row>
    <row r="279" spans="1:4" x14ac:dyDescent="0.35">
      <c r="A279" s="47">
        <v>8.01</v>
      </c>
      <c r="B279" s="17" t="s">
        <v>63</v>
      </c>
      <c r="C279" s="72">
        <v>17</v>
      </c>
      <c r="D279" s="71" t="str">
        <f>D209</f>
        <v>ML</v>
      </c>
    </row>
    <row r="280" spans="1:4" x14ac:dyDescent="0.35">
      <c r="A280" s="47">
        <v>8.02</v>
      </c>
      <c r="B280" s="17" t="s">
        <v>64</v>
      </c>
      <c r="C280" s="72">
        <v>4</v>
      </c>
      <c r="D280" s="71" t="str">
        <f>D210</f>
        <v>M2</v>
      </c>
    </row>
    <row r="281" spans="1:4" x14ac:dyDescent="0.35">
      <c r="A281" s="47"/>
      <c r="B281" s="17"/>
      <c r="C281" s="72"/>
      <c r="D281" s="71"/>
    </row>
    <row r="282" spans="1:4" x14ac:dyDescent="0.35">
      <c r="A282" s="45">
        <v>9</v>
      </c>
      <c r="B282" s="16" t="s">
        <v>65</v>
      </c>
      <c r="C282" s="72"/>
      <c r="D282" s="71"/>
    </row>
    <row r="283" spans="1:4" x14ac:dyDescent="0.35">
      <c r="A283" s="47">
        <v>9.01</v>
      </c>
      <c r="B283" s="17" t="s">
        <v>66</v>
      </c>
      <c r="C283" s="72">
        <f>+C254+C263++C262+C250+C253</f>
        <v>1585.32</v>
      </c>
      <c r="D283" s="71" t="s">
        <v>14</v>
      </c>
    </row>
    <row r="284" spans="1:4" x14ac:dyDescent="0.35">
      <c r="A284" s="47"/>
      <c r="B284" s="17"/>
      <c r="C284" s="72"/>
      <c r="D284" s="71"/>
    </row>
    <row r="285" spans="1:4" x14ac:dyDescent="0.35">
      <c r="A285" s="45">
        <v>10</v>
      </c>
      <c r="B285" s="16" t="s">
        <v>67</v>
      </c>
      <c r="C285" s="72"/>
      <c r="D285" s="71"/>
    </row>
    <row r="286" spans="1:4" x14ac:dyDescent="0.35">
      <c r="A286" s="45">
        <v>10.01</v>
      </c>
      <c r="B286" s="16" t="s">
        <v>68</v>
      </c>
      <c r="C286" s="72"/>
      <c r="D286" s="71"/>
    </row>
    <row r="287" spans="1:4" x14ac:dyDescent="0.35">
      <c r="A287" s="47" t="s">
        <v>69</v>
      </c>
      <c r="B287" s="19" t="str">
        <f t="shared" ref="B287:B293" si="3">B217</f>
        <v>Tope en malmolite</v>
      </c>
      <c r="C287" s="72">
        <v>5.3999999999999995</v>
      </c>
      <c r="D287" s="71" t="s">
        <v>14</v>
      </c>
    </row>
    <row r="288" spans="1:4" x14ac:dyDescent="0.35">
      <c r="A288" s="47" t="s">
        <v>71</v>
      </c>
      <c r="B288" s="19" t="str">
        <f t="shared" si="3"/>
        <v>Inodoro  + Salidas</v>
      </c>
      <c r="C288" s="72">
        <v>6</v>
      </c>
      <c r="D288" s="71" t="s">
        <v>57</v>
      </c>
    </row>
    <row r="289" spans="1:4" x14ac:dyDescent="0.35">
      <c r="A289" s="47" t="s">
        <v>73</v>
      </c>
      <c r="B289" s="19" t="str">
        <f t="shared" si="3"/>
        <v>Lavamanos  + Salidas</v>
      </c>
      <c r="C289" s="72">
        <v>8</v>
      </c>
      <c r="D289" s="71" t="s">
        <v>57</v>
      </c>
    </row>
    <row r="290" spans="1:4" x14ac:dyDescent="0.35">
      <c r="A290" s="47" t="s">
        <v>75</v>
      </c>
      <c r="B290" s="19" t="str">
        <f t="shared" si="3"/>
        <v xml:space="preserve">Desague De Piso 2" Parrilla </v>
      </c>
      <c r="C290" s="72">
        <v>2</v>
      </c>
      <c r="D290" s="71" t="s">
        <v>57</v>
      </c>
    </row>
    <row r="291" spans="1:4" x14ac:dyDescent="0.35">
      <c r="A291" s="47" t="s">
        <v>77</v>
      </c>
      <c r="B291" s="19" t="str">
        <f t="shared" si="3"/>
        <v>Orinal Pequeño + Salidas Ap Y An</v>
      </c>
      <c r="C291" s="72">
        <v>2</v>
      </c>
      <c r="D291" s="71" t="s">
        <v>57</v>
      </c>
    </row>
    <row r="292" spans="1:4" x14ac:dyDescent="0.35">
      <c r="A292" s="47" t="s">
        <v>79</v>
      </c>
      <c r="B292" s="19" t="str">
        <f t="shared" si="3"/>
        <v xml:space="preserve">Bajante y ventilación </v>
      </c>
      <c r="C292" s="72">
        <v>1</v>
      </c>
      <c r="D292" s="71" t="s">
        <v>57</v>
      </c>
    </row>
    <row r="293" spans="1:4" x14ac:dyDescent="0.35">
      <c r="A293" s="47" t="s">
        <v>111</v>
      </c>
      <c r="B293" s="19" t="str">
        <f t="shared" si="3"/>
        <v>Miscelanios, espejos y diviciones</v>
      </c>
      <c r="C293" s="72">
        <v>1</v>
      </c>
      <c r="D293" s="71" t="s">
        <v>82</v>
      </c>
    </row>
    <row r="294" spans="1:4" x14ac:dyDescent="0.35">
      <c r="A294" s="45">
        <v>10.02</v>
      </c>
      <c r="B294" s="16" t="s">
        <v>83</v>
      </c>
      <c r="C294" s="72"/>
      <c r="D294" s="71"/>
    </row>
    <row r="295" spans="1:4" x14ac:dyDescent="0.35">
      <c r="A295" s="47" t="s">
        <v>84</v>
      </c>
      <c r="B295" s="17" t="s">
        <v>85</v>
      </c>
      <c r="C295" s="72">
        <v>10</v>
      </c>
      <c r="D295" s="71" t="s">
        <v>86</v>
      </c>
    </row>
    <row r="296" spans="1:4" x14ac:dyDescent="0.35">
      <c r="A296" s="47" t="s">
        <v>87</v>
      </c>
      <c r="B296" s="17" t="s">
        <v>70</v>
      </c>
      <c r="C296" s="72">
        <v>1.2</v>
      </c>
      <c r="D296" s="71" t="s">
        <v>14</v>
      </c>
    </row>
    <row r="297" spans="1:4" x14ac:dyDescent="0.35">
      <c r="A297" s="47" t="s">
        <v>88</v>
      </c>
      <c r="B297" s="17" t="s">
        <v>89</v>
      </c>
      <c r="C297" s="72">
        <v>1</v>
      </c>
      <c r="D297" s="71" t="s">
        <v>57</v>
      </c>
    </row>
    <row r="298" spans="1:4" x14ac:dyDescent="0.35">
      <c r="A298" s="47" t="s">
        <v>90</v>
      </c>
      <c r="B298" s="17" t="s">
        <v>105</v>
      </c>
      <c r="C298" s="72">
        <v>1</v>
      </c>
      <c r="D298" s="71" t="s">
        <v>57</v>
      </c>
    </row>
    <row r="299" spans="1:4" x14ac:dyDescent="0.35">
      <c r="A299" s="47"/>
      <c r="B299" s="17"/>
      <c r="C299" s="72"/>
      <c r="D299" s="71"/>
    </row>
    <row r="300" spans="1:4" x14ac:dyDescent="0.35">
      <c r="A300" s="45">
        <v>11</v>
      </c>
      <c r="B300" s="16" t="s">
        <v>93</v>
      </c>
      <c r="C300" s="72"/>
      <c r="D300" s="71"/>
    </row>
    <row r="301" spans="1:4" x14ac:dyDescent="0.35">
      <c r="A301" s="47">
        <v>11.01</v>
      </c>
      <c r="B301" s="17" t="s">
        <v>94</v>
      </c>
      <c r="C301" s="72">
        <v>44</v>
      </c>
      <c r="D301" s="71" t="s">
        <v>57</v>
      </c>
    </row>
    <row r="302" spans="1:4" x14ac:dyDescent="0.35">
      <c r="A302" s="47">
        <v>11.02</v>
      </c>
      <c r="B302" s="17" t="s">
        <v>95</v>
      </c>
      <c r="C302" s="72">
        <v>10</v>
      </c>
      <c r="D302" s="71" t="s">
        <v>57</v>
      </c>
    </row>
    <row r="303" spans="1:4" x14ac:dyDescent="0.35">
      <c r="A303" s="47">
        <v>11.03</v>
      </c>
      <c r="B303" s="17" t="s">
        <v>96</v>
      </c>
      <c r="C303" s="72">
        <v>2</v>
      </c>
      <c r="D303" s="71" t="s">
        <v>57</v>
      </c>
    </row>
    <row r="304" spans="1:4" x14ac:dyDescent="0.35">
      <c r="A304" s="47">
        <v>11.04</v>
      </c>
      <c r="B304" s="17" t="s">
        <v>97</v>
      </c>
      <c r="C304" s="72">
        <v>1</v>
      </c>
      <c r="D304" s="71" t="s">
        <v>57</v>
      </c>
    </row>
    <row r="305" spans="1:4" x14ac:dyDescent="0.35">
      <c r="A305" s="47">
        <v>11.049999999999999</v>
      </c>
      <c r="B305" s="17" t="s">
        <v>98</v>
      </c>
      <c r="C305" s="72">
        <v>2</v>
      </c>
      <c r="D305" s="71" t="s">
        <v>57</v>
      </c>
    </row>
    <row r="306" spans="1:4" x14ac:dyDescent="0.35">
      <c r="A306" s="47">
        <v>11.059999999999999</v>
      </c>
      <c r="B306" s="17" t="s">
        <v>99</v>
      </c>
      <c r="C306" s="72">
        <v>30</v>
      </c>
      <c r="D306" s="71" t="s">
        <v>57</v>
      </c>
    </row>
    <row r="307" spans="1:4" x14ac:dyDescent="0.35">
      <c r="A307" s="47">
        <v>11.069999999999999</v>
      </c>
      <c r="B307" s="17" t="s">
        <v>100</v>
      </c>
      <c r="C307" s="72">
        <v>12</v>
      </c>
      <c r="D307" s="71" t="s">
        <v>57</v>
      </c>
    </row>
    <row r="308" spans="1:4" x14ac:dyDescent="0.35">
      <c r="A308" s="47">
        <v>11.079999999999998</v>
      </c>
      <c r="B308" s="17" t="s">
        <v>101</v>
      </c>
      <c r="C308" s="72">
        <v>16</v>
      </c>
      <c r="D308" s="71" t="s">
        <v>57</v>
      </c>
    </row>
    <row r="309" spans="1:4" x14ac:dyDescent="0.35">
      <c r="A309" s="47">
        <v>11.089999999999998</v>
      </c>
      <c r="B309" s="17" t="s">
        <v>102</v>
      </c>
      <c r="C309" s="72">
        <v>1</v>
      </c>
      <c r="D309" s="71" t="s">
        <v>57</v>
      </c>
    </row>
    <row r="310" spans="1:4" x14ac:dyDescent="0.35">
      <c r="A310" s="48"/>
      <c r="B310" s="16"/>
      <c r="C310" s="71"/>
      <c r="D310" s="71"/>
    </row>
    <row r="311" spans="1:4" ht="30.5" x14ac:dyDescent="0.35">
      <c r="A311" s="49" t="s">
        <v>112</v>
      </c>
      <c r="B311" s="15" t="s">
        <v>113</v>
      </c>
      <c r="C311" s="76"/>
      <c r="D311" s="76"/>
    </row>
    <row r="312" spans="1:4" x14ac:dyDescent="0.35">
      <c r="A312" s="54">
        <v>1</v>
      </c>
      <c r="B312" s="16" t="s">
        <v>114</v>
      </c>
      <c r="C312" s="74"/>
      <c r="D312" s="75"/>
    </row>
    <row r="313" spans="1:4" x14ac:dyDescent="0.35">
      <c r="A313" s="55">
        <f>+A312+0.01</f>
        <v>1.01</v>
      </c>
      <c r="B313" s="17" t="s">
        <v>115</v>
      </c>
      <c r="C313" s="72">
        <v>841.25</v>
      </c>
      <c r="D313" s="71" t="s">
        <v>14</v>
      </c>
    </row>
    <row r="314" spans="1:4" x14ac:dyDescent="0.35">
      <c r="A314" s="55">
        <f>+A313+0.01</f>
        <v>1.02</v>
      </c>
      <c r="B314" s="17" t="s">
        <v>116</v>
      </c>
      <c r="C314" s="72">
        <v>142.94999999999999</v>
      </c>
      <c r="D314" s="71" t="s">
        <v>18</v>
      </c>
    </row>
    <row r="315" spans="1:4" x14ac:dyDescent="0.35">
      <c r="A315" s="55">
        <f>+A314+0.01</f>
        <v>1.03</v>
      </c>
      <c r="B315" s="17" t="s">
        <v>117</v>
      </c>
      <c r="C315" s="72">
        <f>+C313</f>
        <v>841.25</v>
      </c>
      <c r="D315" s="71" t="s">
        <v>14</v>
      </c>
    </row>
    <row r="316" spans="1:4" x14ac:dyDescent="0.35">
      <c r="A316" s="55"/>
      <c r="B316" s="17"/>
      <c r="C316" s="72"/>
      <c r="D316" s="71"/>
    </row>
    <row r="317" spans="1:4" x14ac:dyDescent="0.35">
      <c r="A317" s="54">
        <v>2</v>
      </c>
      <c r="B317" s="16" t="s">
        <v>118</v>
      </c>
      <c r="C317" s="74"/>
      <c r="D317" s="75"/>
    </row>
    <row r="318" spans="1:4" x14ac:dyDescent="0.35">
      <c r="A318" s="55">
        <f>+A317+0.01</f>
        <v>2.0099999999999998</v>
      </c>
      <c r="B318" s="17" t="s">
        <v>119</v>
      </c>
      <c r="C318" s="73">
        <v>1658.4</v>
      </c>
      <c r="D318" s="71" t="s">
        <v>14</v>
      </c>
    </row>
    <row r="319" spans="1:4" x14ac:dyDescent="0.35">
      <c r="A319" s="55"/>
      <c r="B319" s="17"/>
      <c r="C319" s="72"/>
      <c r="D319" s="71"/>
    </row>
    <row r="320" spans="1:4" x14ac:dyDescent="0.35">
      <c r="A320" s="54">
        <v>3</v>
      </c>
      <c r="B320" s="16" t="s">
        <v>120</v>
      </c>
      <c r="C320" s="74"/>
      <c r="D320" s="75"/>
    </row>
    <row r="321" spans="1:4" x14ac:dyDescent="0.35">
      <c r="A321" s="55">
        <f>+A320+0.01</f>
        <v>3.01</v>
      </c>
      <c r="B321" s="17" t="s">
        <v>121</v>
      </c>
      <c r="C321" s="72">
        <v>1</v>
      </c>
      <c r="D321" s="71" t="s">
        <v>82</v>
      </c>
    </row>
    <row r="322" spans="1:4" x14ac:dyDescent="0.35">
      <c r="A322" s="55">
        <f>+A321+0.01</f>
        <v>3.0199999999999996</v>
      </c>
      <c r="B322" s="17" t="s">
        <v>122</v>
      </c>
      <c r="C322" s="72">
        <v>1</v>
      </c>
      <c r="D322" s="71" t="s">
        <v>82</v>
      </c>
    </row>
    <row r="323" spans="1:4" x14ac:dyDescent="0.35">
      <c r="A323" s="55">
        <f>+A322+0.01</f>
        <v>3.0299999999999994</v>
      </c>
      <c r="B323" s="17" t="s">
        <v>123</v>
      </c>
      <c r="C323" s="72">
        <v>1</v>
      </c>
      <c r="D323" s="71" t="s">
        <v>82</v>
      </c>
    </row>
    <row r="324" spans="1:4" x14ac:dyDescent="0.35">
      <c r="A324" s="55"/>
      <c r="B324" s="17"/>
      <c r="C324" s="72"/>
      <c r="D324" s="71"/>
    </row>
    <row r="325" spans="1:4" x14ac:dyDescent="0.35">
      <c r="A325" s="54">
        <v>4</v>
      </c>
      <c r="B325" s="16" t="s">
        <v>124</v>
      </c>
      <c r="C325" s="74"/>
      <c r="D325" s="75"/>
    </row>
    <row r="326" spans="1:4" x14ac:dyDescent="0.35">
      <c r="A326" s="55">
        <f>+A325+0.01</f>
        <v>4.01</v>
      </c>
      <c r="B326" s="17" t="s">
        <v>125</v>
      </c>
      <c r="C326" s="72">
        <v>2</v>
      </c>
      <c r="D326" s="71" t="s">
        <v>57</v>
      </c>
    </row>
    <row r="327" spans="1:4" x14ac:dyDescent="0.35">
      <c r="A327" s="55">
        <f>+A326+0.01</f>
        <v>4.0199999999999996</v>
      </c>
      <c r="B327" s="17" t="s">
        <v>126</v>
      </c>
      <c r="C327" s="72">
        <v>1</v>
      </c>
      <c r="D327" s="71" t="s">
        <v>82</v>
      </c>
    </row>
    <row r="328" spans="1:4" ht="31" x14ac:dyDescent="0.35">
      <c r="A328" s="55">
        <f>+A327+0.01</f>
        <v>4.0299999999999994</v>
      </c>
      <c r="B328" s="17" t="s">
        <v>127</v>
      </c>
      <c r="C328" s="72">
        <v>1</v>
      </c>
      <c r="D328" s="71" t="s">
        <v>82</v>
      </c>
    </row>
    <row r="329" spans="1:4" x14ac:dyDescent="0.35">
      <c r="A329" s="55"/>
      <c r="B329" s="17"/>
      <c r="C329" s="52"/>
      <c r="D329" s="46"/>
    </row>
    <row r="330" spans="1:4" ht="15" customHeight="1" x14ac:dyDescent="0.35">
      <c r="A330" s="68" t="s">
        <v>128</v>
      </c>
      <c r="B330" s="69"/>
      <c r="C330" s="69"/>
      <c r="D330" s="70"/>
    </row>
    <row r="331" spans="1:4" x14ac:dyDescent="0.35">
      <c r="A331" s="67" t="s">
        <v>129</v>
      </c>
      <c r="B331" s="67"/>
      <c r="C331" s="57">
        <v>0.03</v>
      </c>
      <c r="D331" s="58"/>
    </row>
    <row r="332" spans="1:4" x14ac:dyDescent="0.35">
      <c r="A332" s="56" t="s">
        <v>130</v>
      </c>
      <c r="B332" s="56"/>
      <c r="C332" s="57">
        <v>0.1</v>
      </c>
      <c r="D332" s="59"/>
    </row>
    <row r="333" spans="1:4" x14ac:dyDescent="0.35">
      <c r="A333" s="56" t="s">
        <v>131</v>
      </c>
      <c r="B333" s="56"/>
      <c r="C333" s="57">
        <v>0.18</v>
      </c>
      <c r="D333" s="59"/>
    </row>
    <row r="334" spans="1:4" x14ac:dyDescent="0.35">
      <c r="A334" s="56" t="s">
        <v>132</v>
      </c>
      <c r="B334" s="56"/>
      <c r="C334" s="57">
        <v>0.03</v>
      </c>
      <c r="D334" s="59"/>
    </row>
    <row r="335" spans="1:4" x14ac:dyDescent="0.35">
      <c r="A335" s="56" t="s">
        <v>133</v>
      </c>
      <c r="B335" s="56"/>
      <c r="C335" s="57">
        <v>0.02</v>
      </c>
      <c r="D335" s="59"/>
    </row>
    <row r="336" spans="1:4" x14ac:dyDescent="0.35">
      <c r="A336" s="56" t="s">
        <v>134</v>
      </c>
      <c r="B336" s="56"/>
      <c r="C336" s="57">
        <v>0.01</v>
      </c>
      <c r="D336" s="59"/>
    </row>
    <row r="337" spans="1:4" x14ac:dyDescent="0.35">
      <c r="A337" s="56" t="s">
        <v>135</v>
      </c>
      <c r="B337" s="56"/>
      <c r="C337" s="57">
        <v>1E-3</v>
      </c>
      <c r="D337" s="59"/>
    </row>
    <row r="338" spans="1:4" x14ac:dyDescent="0.35">
      <c r="A338" s="60"/>
      <c r="B338" s="60"/>
      <c r="C338" s="57"/>
      <c r="D338" s="59"/>
    </row>
    <row r="339" spans="1:4" x14ac:dyDescent="0.35">
      <c r="A339" s="60"/>
      <c r="B339" s="60"/>
      <c r="C339" s="57"/>
      <c r="D339" s="59"/>
    </row>
    <row r="340" spans="1:4" x14ac:dyDescent="0.35">
      <c r="A340" s="61" t="s">
        <v>136</v>
      </c>
      <c r="B340" s="61"/>
      <c r="C340" s="61"/>
      <c r="D340" s="61"/>
    </row>
    <row r="341" spans="1:4" ht="16" thickBot="1" x14ac:dyDescent="0.4">
      <c r="A341" s="62"/>
      <c r="B341" s="62"/>
      <c r="C341" s="63"/>
      <c r="D341" s="59"/>
    </row>
    <row r="342" spans="1:4" thickBot="1" x14ac:dyDescent="0.4">
      <c r="A342" s="64" t="s">
        <v>137</v>
      </c>
      <c r="B342" s="64"/>
      <c r="C342" s="64"/>
      <c r="D342" s="64"/>
    </row>
    <row r="343" spans="1:4" x14ac:dyDescent="0.35">
      <c r="A343" s="65"/>
      <c r="B343" s="65"/>
      <c r="C343" s="65"/>
      <c r="D343" s="65"/>
    </row>
    <row r="344" spans="1:4" x14ac:dyDescent="0.35">
      <c r="A344" s="21" t="s">
        <v>138</v>
      </c>
      <c r="B344" s="66"/>
      <c r="C344" s="57">
        <v>0.05</v>
      </c>
      <c r="D344" s="59"/>
    </row>
    <row r="345" spans="1:4" x14ac:dyDescent="0.35">
      <c r="A345" s="20"/>
      <c r="B345" s="20"/>
      <c r="C345" s="20"/>
      <c r="D345" s="20"/>
    </row>
    <row r="346" spans="1:4" x14ac:dyDescent="0.35">
      <c r="A346" s="20"/>
      <c r="B346" s="20"/>
      <c r="C346" s="20"/>
      <c r="D346" s="20"/>
    </row>
    <row r="347" spans="1:4" x14ac:dyDescent="0.35">
      <c r="A347" s="20"/>
      <c r="B347" s="20"/>
      <c r="C347" s="20"/>
      <c r="D347" s="20"/>
    </row>
    <row r="348" spans="1:4" x14ac:dyDescent="0.35">
      <c r="A348" s="20"/>
      <c r="B348" s="20"/>
      <c r="C348" s="20"/>
      <c r="D348" s="20"/>
    </row>
    <row r="349" spans="1:4" x14ac:dyDescent="0.35">
      <c r="A349" s="22"/>
      <c r="C349" s="23"/>
      <c r="D349" s="7"/>
    </row>
    <row r="350" spans="1:4" x14ac:dyDescent="0.35">
      <c r="A350" s="24"/>
      <c r="B350" s="24"/>
      <c r="C350" s="25"/>
      <c r="D350" s="25"/>
    </row>
    <row r="351" spans="1:4" x14ac:dyDescent="0.35">
      <c r="A351" s="24"/>
      <c r="B351" s="24"/>
      <c r="C351" s="25"/>
      <c r="D351" s="25"/>
    </row>
    <row r="352" spans="1:4" x14ac:dyDescent="0.35">
      <c r="A352" s="24"/>
      <c r="B352" s="24"/>
      <c r="C352" s="25"/>
      <c r="D352" s="25"/>
    </row>
    <row r="353" spans="1:4" x14ac:dyDescent="0.35">
      <c r="A353" s="26"/>
      <c r="B353" s="26"/>
      <c r="C353" s="27"/>
      <c r="D353" s="27"/>
    </row>
    <row r="354" spans="1:4" x14ac:dyDescent="0.35">
      <c r="A354" s="22"/>
      <c r="B354" s="28"/>
      <c r="C354" s="23"/>
      <c r="D354" s="7"/>
    </row>
    <row r="355" spans="1:4" x14ac:dyDescent="0.35">
      <c r="A355" s="25"/>
      <c r="B355" s="25"/>
      <c r="C355" s="25"/>
      <c r="D355" s="25"/>
    </row>
    <row r="356" spans="1:4" x14ac:dyDescent="0.35">
      <c r="A356" s="24"/>
      <c r="B356" s="24"/>
      <c r="C356" s="24"/>
      <c r="D356" s="24"/>
    </row>
    <row r="357" spans="1:4" x14ac:dyDescent="0.35">
      <c r="A357" s="24"/>
      <c r="B357" s="24"/>
      <c r="C357" s="24"/>
      <c r="D357" s="24"/>
    </row>
    <row r="358" spans="1:4" x14ac:dyDescent="0.35">
      <c r="A358" s="24"/>
      <c r="B358" s="24"/>
      <c r="C358" s="24"/>
      <c r="D358" s="24"/>
    </row>
    <row r="359" spans="1:4" x14ac:dyDescent="0.35">
      <c r="A359" s="29"/>
      <c r="B359" s="30"/>
      <c r="C359" s="31"/>
      <c r="D359" s="32"/>
    </row>
    <row r="360" spans="1:4" x14ac:dyDescent="0.35">
      <c r="A360" s="29"/>
      <c r="B360" s="30"/>
      <c r="C360" s="31"/>
      <c r="D360" s="32"/>
    </row>
    <row r="361" spans="1:4" x14ac:dyDescent="0.35">
      <c r="A361" s="33"/>
      <c r="B361" s="30"/>
      <c r="C361" s="31"/>
      <c r="D361" s="32"/>
    </row>
    <row r="362" spans="1:4" x14ac:dyDescent="0.35">
      <c r="A362" s="33"/>
      <c r="B362" s="34"/>
      <c r="C362" s="35"/>
      <c r="D362" s="36"/>
    </row>
    <row r="363" spans="1:4" x14ac:dyDescent="0.35">
      <c r="A363" s="33"/>
      <c r="B363" s="37"/>
      <c r="C363" s="38"/>
      <c r="D363" s="39"/>
    </row>
    <row r="364" spans="1:4" x14ac:dyDescent="0.35">
      <c r="A364" s="40"/>
      <c r="D364" s="7"/>
    </row>
    <row r="365" spans="1:4" x14ac:dyDescent="0.35">
      <c r="A365" s="41"/>
      <c r="B365" s="41"/>
      <c r="C365" s="41"/>
      <c r="D365" s="41"/>
    </row>
    <row r="366" spans="1:4" ht="15" x14ac:dyDescent="0.35">
      <c r="A366" s="42"/>
      <c r="B366" s="42"/>
      <c r="C366" s="42"/>
      <c r="D366" s="42"/>
    </row>
    <row r="367" spans="1:4" x14ac:dyDescent="0.35">
      <c r="A367" s="41"/>
      <c r="B367" s="41"/>
      <c r="C367" s="41"/>
      <c r="D367" s="41"/>
    </row>
  </sheetData>
  <mergeCells count="31">
    <mergeCell ref="A365:D365"/>
    <mergeCell ref="A366:D366"/>
    <mergeCell ref="A367:D367"/>
    <mergeCell ref="A332:B332"/>
    <mergeCell ref="A331:B331"/>
    <mergeCell ref="A330:D330"/>
    <mergeCell ref="A352:B352"/>
    <mergeCell ref="C352:D352"/>
    <mergeCell ref="A355:D355"/>
    <mergeCell ref="A356:D356"/>
    <mergeCell ref="A357:D357"/>
    <mergeCell ref="A358:D358"/>
    <mergeCell ref="A342:D342"/>
    <mergeCell ref="A344:B344"/>
    <mergeCell ref="A350:B350"/>
    <mergeCell ref="C350:D350"/>
    <mergeCell ref="A351:B351"/>
    <mergeCell ref="C351:D351"/>
    <mergeCell ref="A333:B333"/>
    <mergeCell ref="A334:B334"/>
    <mergeCell ref="A335:B335"/>
    <mergeCell ref="A336:B336"/>
    <mergeCell ref="A337:B337"/>
    <mergeCell ref="A340:D340"/>
    <mergeCell ref="A10:D10"/>
    <mergeCell ref="A2:D2"/>
    <mergeCell ref="A3:D3"/>
    <mergeCell ref="A5:D5"/>
    <mergeCell ref="A6:D6"/>
    <mergeCell ref="A8:D8"/>
    <mergeCell ref="A9:D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1852-674E-46D1-A164-66B294ECE22C}">
  <dimension ref="A9:A10"/>
  <sheetViews>
    <sheetView topLeftCell="A2" workbookViewId="0">
      <selection activeCell="A9" sqref="A9"/>
    </sheetView>
  </sheetViews>
  <sheetFormatPr baseColWidth="10" defaultRowHeight="14.5" x14ac:dyDescent="0.35"/>
  <cols>
    <col min="1" max="3" width="10.90625" customWidth="1"/>
    <col min="5" max="6" width="10.90625" customWidth="1"/>
  </cols>
  <sheetData>
    <row r="9" spans="1:1" ht="15.5" x14ac:dyDescent="0.35">
      <c r="A9" s="1" t="s">
        <v>0</v>
      </c>
    </row>
    <row r="10" spans="1:1" ht="15.5" x14ac:dyDescent="0.35">
      <c r="A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PARTIDAS</vt:lpstr>
      <vt:lpstr>Hoja1</vt:lpstr>
      <vt:lpstr>Hoja1!_Hlk70067364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2022-01-04T03:56:37Z</dcterms:created>
  <dcterms:modified xsi:type="dcterms:W3CDTF">2022-01-04T04:13:19Z</dcterms:modified>
</cp:coreProperties>
</file>