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512DE19F-658E-4A0B-B332-250E27312BEA}"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AGOSTO 2024" sheetId="7" r:id="rId5"/>
    <sheet name="NOTAS ACLARATORIA 08-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Financiera'!$A$14:$E$14</definedName>
    <definedName name="_Hlk536722009" localSheetId="5">'NOTAS ACLARATORIA 08-2024'!$A$11</definedName>
    <definedName name="_Hlk536724686" localSheetId="5">'NOTAS ACLARATORIA 08-2024'!$A$52</definedName>
    <definedName name="_Hlk75857250" localSheetId="5">'NOTAS ACLARATORIA 08-2024'!$A$101</definedName>
    <definedName name="_Hlk75857322" localSheetId="5">'NOTAS ACLARATORIA 08-2024'!$A$105</definedName>
    <definedName name="_Hlk75857340" localSheetId="5">'NOTAS ACLARATORIA 08-2024'!$A$106</definedName>
    <definedName name="_Hlk75871507" localSheetId="5">'NOTAS ACLARATORIA 08-2024'!$A$140</definedName>
    <definedName name="_Hlk76638388" localSheetId="5">'NOTAS ACLARATORIA 08-2024'!$A$147</definedName>
    <definedName name="_Hlk76642950" localSheetId="5">'NOTAS ACLARATORIA 08-2024'!$C$163</definedName>
    <definedName name="_Hlk76642985" localSheetId="5">'NOTAS ACLARATORIA 08-2024'!$D$164</definedName>
    <definedName name="_Hlk76939823" localSheetId="5">'NOTAS ACLARATORIA 08-2024'!$A$55</definedName>
    <definedName name="_Hlk76939949" localSheetId="5">'NOTAS ACLARATORIA 08-2024'!$A$61</definedName>
    <definedName name="_Hlk76941331" localSheetId="5">'NOTAS ACLARATORIA 08-2024'!$A$137</definedName>
    <definedName name="_Hlk76942091" localSheetId="5">'NOTAS ACLARATORIA 08-2024'!$A$146</definedName>
    <definedName name="_Hlk76943010" localSheetId="5">'NOTAS ACLARATORIA 08-2024'!$A$157</definedName>
    <definedName name="_Hlk76993857" localSheetId="5">'NOTAS ACLARATORIA 08-2024'!$A$100</definedName>
    <definedName name="_xlnm.Print_Area" localSheetId="1">' ERF-Rendimiento Financiero'!$A$1:$F$44</definedName>
    <definedName name="_xlnm.Print_Area" localSheetId="4">'Comparativo AGOSTO 2024'!$B$1:$G$39</definedName>
    <definedName name="_xlnm.Print_Area" localSheetId="3">'ECANP-Cambio Patrimonio'!$A$1:$L$34</definedName>
    <definedName name="_xlnm.Print_Area" localSheetId="2">'EFE-Flujo de Efectivo'!$A$1:$F$79</definedName>
    <definedName name="_xlnm.Print_Area" localSheetId="0">'ESF - Situación Financiera'!$A$1:$E$55</definedName>
    <definedName name="_xlnm.Print_Area" localSheetId="5">'NOTAS ACLARATORIA 08-2024'!$A$1:$I$429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7" l="1"/>
  <c r="G22" i="7" l="1"/>
  <c r="F22" i="7"/>
  <c r="G21" i="7"/>
  <c r="F21" i="7"/>
  <c r="G20" i="7"/>
  <c r="F20" i="7"/>
  <c r="G19" i="7"/>
  <c r="F19" i="7"/>
  <c r="G18" i="7"/>
  <c r="F18" i="7"/>
  <c r="G17" i="7"/>
  <c r="F17" i="7"/>
  <c r="D16" i="7"/>
  <c r="G13" i="7"/>
  <c r="G12" i="7"/>
  <c r="F12" i="7"/>
  <c r="G11" i="7"/>
  <c r="F11" i="7"/>
  <c r="G10" i="7"/>
  <c r="F10" i="7"/>
  <c r="E9" i="7"/>
  <c r="E24" i="7" s="1"/>
  <c r="D9" i="7"/>
  <c r="F16" i="7" l="1"/>
  <c r="G24" i="7"/>
  <c r="G16" i="7" s="1"/>
  <c r="G9" i="7"/>
  <c r="F9" i="7"/>
  <c r="B180" i="6" l="1"/>
  <c r="I258" i="6"/>
  <c r="G176" i="6"/>
  <c r="F176" i="6"/>
  <c r="E176" i="6"/>
  <c r="D176" i="6"/>
  <c r="H169" i="6"/>
  <c r="F169" i="6"/>
  <c r="G122" i="6"/>
  <c r="I16" i="2" l="1"/>
  <c r="D26" i="4" l="1"/>
  <c r="D178" i="6" l="1"/>
  <c r="F178" i="6"/>
  <c r="G178" i="6"/>
  <c r="E178" i="6"/>
  <c r="H173" i="6"/>
  <c r="H180" i="6" s="1"/>
  <c r="H178" i="6"/>
  <c r="I174" i="6"/>
  <c r="G173" i="6"/>
  <c r="F173" i="6"/>
  <c r="E173" i="6"/>
  <c r="D173" i="6"/>
  <c r="C173" i="6"/>
  <c r="I171" i="6"/>
  <c r="B167" i="6"/>
  <c r="I167" i="6" s="1"/>
  <c r="G180" i="6" l="1"/>
  <c r="F180" i="6"/>
  <c r="E180" i="6"/>
  <c r="I176" i="6"/>
  <c r="I178" i="6"/>
  <c r="G163" i="6" s="1"/>
  <c r="D180" i="6"/>
  <c r="I169" i="6"/>
  <c r="I173" i="6" s="1"/>
  <c r="G162" i="6" s="1"/>
  <c r="G164" i="6" s="1"/>
  <c r="B173" i="6"/>
  <c r="I180" i="6" l="1"/>
  <c r="G276" i="6" l="1"/>
  <c r="D29" i="3"/>
  <c r="K15" i="2" l="1"/>
  <c r="G383" i="6" l="1"/>
  <c r="G266" i="6"/>
  <c r="G294" i="6" l="1"/>
  <c r="G131" i="6"/>
  <c r="G305" i="6" l="1"/>
  <c r="D22" i="4" l="1"/>
  <c r="G113" i="6" l="1"/>
  <c r="G144" i="6"/>
  <c r="G155" i="6"/>
  <c r="G317" i="6"/>
  <c r="G336" i="6"/>
  <c r="G347" i="6"/>
  <c r="G355" i="6"/>
  <c r="G376" i="6"/>
  <c r="G367" i="6" s="1"/>
  <c r="G396" i="6"/>
  <c r="G413" i="6"/>
  <c r="G423" i="6"/>
  <c r="D32" i="5" l="1"/>
  <c r="D50" i="5"/>
  <c r="D64" i="5"/>
  <c r="D66" i="5" l="1"/>
  <c r="D68" i="5" s="1"/>
  <c r="D35" i="4"/>
  <c r="D37" i="4" s="1"/>
  <c r="D43" i="4"/>
  <c r="D28" i="4" l="1"/>
  <c r="D45" i="4"/>
  <c r="D46" i="4" l="1"/>
  <c r="D20" i="3"/>
  <c r="D31" i="3" l="1"/>
  <c r="K16" i="2"/>
  <c r="K17" i="2"/>
  <c r="I18" i="2"/>
  <c r="K18" i="2" l="1"/>
  <c r="C21" i="2"/>
</calcChain>
</file>

<file path=xl/sharedStrings.xml><?xml version="1.0" encoding="utf-8"?>
<sst xmlns="http://schemas.openxmlformats.org/spreadsheetml/2006/main" count="589" uniqueCount="512">
  <si>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</si>
  <si>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</si>
  <si>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</si>
  <si>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</si>
  <si>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</si>
  <si>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</si>
  <si>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</si>
  <si>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</si>
  <si>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</si>
  <si>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</si>
  <si>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</si>
  <si>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</si>
  <si>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</si>
  <si>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</si>
  <si>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</si>
  <si>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</si>
  <si>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</si>
  <si>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</si>
  <si>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</si>
  <si>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</si>
  <si>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</si>
  <si>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</si>
  <si>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</si>
  <si>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</si>
  <si>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</si>
  <si>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</si>
  <si>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</si>
  <si>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</si>
  <si>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</si>
  <si>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</si>
  <si>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</si>
  <si>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</si>
  <si>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</si>
  <si>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</si>
  <si>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</si>
  <si>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</si>
  <si>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</si>
  <si>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</si>
  <si>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</si>
  <si>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</si>
  <si>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</si>
  <si>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</si>
  <si>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</si>
  <si>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</si>
  <si>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</si>
  <si>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</si>
  <si>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</si>
  <si>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</si>
  <si>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</si>
  <si>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</si>
  <si>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</si>
  <si>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</si>
  <si>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</si>
  <si>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</si>
  <si>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</si>
  <si>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</si>
  <si>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</si>
  <si>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</si>
  <si>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</si>
  <si>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</si>
  <si>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</si>
  <si>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</si>
  <si>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</si>
  <si>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</si>
  <si>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</si>
  <si>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</si>
  <si>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</si>
  <si>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</si>
  <si>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</si>
  <si>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</si>
  <si>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</si>
  <si>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</si>
  <si>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</si>
  <si>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</si>
  <si>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</si>
  <si>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</si>
  <si>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</si>
  <si>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</si>
  <si>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</si>
  <si>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</si>
  <si>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</si>
  <si>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</si>
  <si>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</si>
  <si>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</si>
  <si>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</si>
  <si>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</si>
  <si>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</si>
  <si>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</si>
  <si>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</si>
  <si>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</si>
  <si>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</si>
  <si>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</si>
  <si>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</si>
  <si>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</si>
  <si>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</si>
  <si>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</si>
  <si>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</si>
  <si>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</si>
  <si>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</si>
  <si>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</si>
  <si>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</si>
  <si>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</si>
  <si>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</si>
  <si>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</si>
  <si>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</si>
  <si>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</si>
  <si>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</si>
  <si>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</si>
  <si>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</si>
  <si>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</si>
  <si>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</si>
  <si>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</si>
  <si>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</si>
  <si>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</si>
  <si>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</si>
  <si>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</si>
  <si>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</si>
  <si>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</si>
  <si>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</si>
  <si>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</si>
  <si>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</si>
  <si>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</si>
  <si>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</si>
  <si>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</si>
  <si>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</si>
  <si>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</si>
  <si>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</si>
  <si>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</si>
  <si>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</si>
  <si>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</si>
  <si>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</si>
  <si>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</si>
  <si>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</si>
  <si>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</si>
  <si>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</si>
  <si>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</si>
  <si>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</si>
  <si>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</si>
  <si>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</si>
  <si>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</si>
  <si>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</si>
  <si>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</si>
  <si>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</si>
  <si>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</si>
  <si>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</si>
  <si>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</si>
  <si>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</si>
  <si>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</si>
  <si>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</si>
  <si>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</si>
  <si>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</si>
  <si>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</si>
  <si>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</si>
  <si>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</si>
  <si>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</si>
  <si>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</si>
  <si>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</si>
  <si>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</si>
  <si>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</si>
  <si>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</si>
  <si>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</si>
  <si>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</si>
  <si>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</si>
  <si>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</si>
  <si>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</si>
  <si>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</si>
  <si>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</si>
  <si>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</si>
  <si>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</si>
  <si>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</si>
  <si>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</si>
  <si>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</si>
  <si>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</si>
  <si>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</si>
  <si>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</si>
  <si>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</si>
  <si>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</si>
  <si>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</si>
  <si>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</si>
  <si>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</si>
  <si>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</si>
  <si>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</si>
  <si>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</si>
  <si>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</si>
  <si>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</si>
  <si>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</si>
  <si>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</si>
  <si>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</si>
  <si>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</si>
  <si>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</si>
  <si>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</si>
  <si>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</si>
  <si>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</si>
  <si>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</si>
  <si>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</si>
  <si>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</si>
  <si>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</si>
  <si>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</si>
  <si>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</si>
  <si>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</si>
  <si>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</si>
  <si>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</si>
  <si>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</si>
  <si>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</si>
  <si>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</si>
  <si>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</si>
  <si>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</si>
  <si>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</si>
  <si>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</si>
  <si>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</si>
  <si>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</si>
  <si>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</si>
  <si>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</si>
  <si>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</si>
  <si>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</si>
  <si>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</si>
  <si>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</si>
  <si>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</si>
  <si>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</si>
  <si>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</si>
  <si>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</si>
  <si>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</si>
  <si>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</si>
  <si>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</si>
  <si>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</si>
  <si>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</si>
  <si>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</si>
  <si>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</si>
  <si>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</si>
  <si>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</si>
  <si>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</si>
  <si>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</si>
  <si>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</si>
  <si>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</si>
  <si>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</si>
  <si>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</si>
  <si>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</si>
  <si>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</si>
  <si>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</si>
  <si>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</si>
  <si>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</si>
  <si>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</si>
  <si>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</si>
  <si>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</si>
  <si>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</si>
  <si>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</si>
  <si>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</si>
  <si>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</si>
  <si>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</si>
  <si>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</si>
  <si>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</si>
  <si>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</si>
  <si>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</si>
  <si>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</si>
  <si>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</si>
  <si>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</si>
  <si>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</si>
  <si>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</si>
  <si>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</si>
  <si>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</si>
  <si>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</si>
  <si>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</si>
  <si>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</si>
  <si>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</si>
  <si>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</si>
  <si>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</si>
  <si>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</si>
  <si>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</si>
  <si>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</si>
  <si>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</si>
  <si>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</si>
  <si>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</si>
  <si>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</si>
  <si>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</si>
  <si>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</si>
  <si>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</si>
  <si>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</si>
  <si>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</si>
  <si>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</si>
  <si>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</si>
  <si>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</si>
  <si>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</si>
  <si>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</si>
  <si>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</si>
  <si>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</si>
  <si>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</si>
  <si>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</si>
  <si>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</si>
  <si>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</si>
  <si>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</si>
  <si>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</si>
  <si>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</si>
  <si>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</si>
  <si>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</si>
  <si>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</si>
  <si>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</si>
  <si>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</si>
  <si>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</si>
  <si>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</si>
  <si>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</si>
  <si>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</si>
  <si>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</si>
  <si>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</si>
  <si>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</si>
  <si>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</si>
  <si>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</si>
  <si>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</si>
  <si>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</si>
  <si>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</si>
  <si>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</si>
  <si>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</si>
  <si>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</si>
  <si>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</si>
  <si>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</si>
  <si>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</si>
  <si>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</si>
  <si>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</si>
  <si>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</si>
  <si>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</si>
  <si>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</si>
  <si>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</si>
  <si>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</si>
  <si>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</si>
  <si>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</si>
  <si>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</si>
  <si>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</si>
  <si>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</si>
  <si>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</si>
  <si>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</si>
  <si>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</si>
  <si>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</si>
  <si>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</si>
  <si>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</si>
  <si>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</si>
  <si>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</si>
  <si>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</si>
  <si>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</si>
  <si>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</si>
  <si>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</si>
  <si>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</si>
  <si>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</si>
  <si>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</si>
  <si>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</si>
  <si>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</si>
  <si>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</si>
  <si>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</si>
  <si>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</si>
  <si>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</si>
  <si>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</si>
  <si>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</si>
  <si>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</si>
  <si>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</si>
  <si>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</si>
  <si>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</si>
  <si>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</si>
  <si>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</si>
  <si>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</si>
  <si>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</si>
  <si>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</si>
  <si>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</si>
  <si>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</si>
  <si>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</si>
  <si>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</si>
  <si>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</si>
  <si>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</si>
  <si>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</si>
  <si>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</si>
  <si>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</si>
  <si>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</si>
  <si>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</si>
  <si>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</si>
  <si>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</si>
  <si>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</si>
  <si>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</si>
  <si>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</si>
  <si>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</si>
  <si>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</si>
  <si>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</si>
  <si>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</si>
  <si>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</si>
  <si>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</si>
  <si>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</si>
  <si>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</si>
  <si>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</si>
  <si>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</si>
  <si>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</si>
  <si>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</si>
  <si>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</si>
  <si>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</si>
  <si>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</si>
  <si>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</si>
  <si>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</si>
  <si>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</si>
  <si>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</si>
  <si>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</si>
  <si>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</si>
  <si>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</si>
  <si>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</si>
  <si>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</si>
  <si>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</si>
  <si>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</si>
  <si>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</si>
  <si>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</si>
  <si>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</si>
  <si>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</si>
  <si>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</si>
  <si>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</si>
  <si>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</si>
  <si>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</si>
  <si>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</si>
  <si>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</si>
  <si>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</si>
  <si>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</si>
  <si>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</si>
  <si>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</si>
  <si>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</si>
  <si>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</si>
  <si>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</si>
  <si>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</si>
  <si>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</si>
  <si>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</si>
  <si>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</si>
  <si>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</si>
  <si>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</si>
  <si>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</si>
  <si>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</si>
  <si>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</si>
  <si>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</si>
  <si>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</si>
  <si>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</si>
  <si>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</si>
  <si>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</si>
  <si>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</si>
  <si>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</si>
  <si>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</si>
  <si>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 xml:space="preserve">                                                                                  </t>
  </si>
  <si>
    <t>LINEA COLECTORA AGUA RESIDUALES C/LOS LLIBRES</t>
  </si>
  <si>
    <t>QUACON, SRL</t>
  </si>
  <si>
    <t xml:space="preserve">                                                                                                         </t>
  </si>
  <si>
    <t>FRAILY REYES PADILLA</t>
  </si>
  <si>
    <t>SANTA PETRONILA DE LA CRUZ</t>
  </si>
  <si>
    <t>VILMA F. MARTINEZ VARGAS</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</si>
  <si>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</si>
  <si>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 xml:space="preserve"> CORPORACION DE ACUEDUCTOS Y ALCANTARILLADOS DE PUERTO PLATA</t>
  </si>
  <si>
    <t>Estado de Flujo de Efectivo</t>
  </si>
  <si>
    <t>Al 31 de Agosto 2024</t>
  </si>
  <si>
    <t>Del ejercicio terminado al 31 de agosto del 2024</t>
  </si>
  <si>
    <t>Del ejercicio terminado al 31 de agosto 2024</t>
  </si>
  <si>
    <t>Saldo al 31 de agosto de 2024</t>
  </si>
  <si>
    <t>Al 31 de agosto del 2024, los principales funcionarios de La Corporación de Acueductos y Alcantarillados de Puerto Plata (CORAAPPLATA) son los siguientes:</t>
  </si>
  <si>
    <r>
      <t xml:space="preserve">Al 31 de agosto del 2024, las cuentas bancarias presentan los siguientes balances </t>
    </r>
    <r>
      <rPr>
        <b/>
        <sz val="12"/>
        <color theme="1"/>
        <rFont val="Arial"/>
        <family val="2"/>
      </rPr>
      <t>RD$ 540,385,278</t>
    </r>
    <r>
      <rPr>
        <sz val="12"/>
        <color theme="1"/>
        <rFont val="Arial"/>
        <family val="2"/>
      </rPr>
      <t>. Según Detalle:</t>
    </r>
  </si>
  <si>
    <r>
      <t xml:space="preserve">Al 31 de agosto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RD$ 2,209,090,617.</t>
    </r>
    <r>
      <rPr>
        <sz val="12"/>
        <color theme="1"/>
        <rFont val="Arial"/>
        <family val="2"/>
      </rPr>
      <t xml:space="preserve">  según se detalla:</t>
    </r>
  </si>
  <si>
    <r>
      <t>Al 31 de agosto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RD$ 4,809,545.</t>
    </r>
    <r>
      <rPr>
        <sz val="12"/>
        <color theme="1"/>
        <rFont val="Arial"/>
        <family val="2"/>
      </rPr>
      <t xml:space="preserve"> Según se detalla:</t>
    </r>
  </si>
  <si>
    <r>
      <t xml:space="preserve">Al 31 de agosto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RD$ 751,598.</t>
    </r>
    <r>
      <rPr>
        <sz val="12"/>
        <color theme="1"/>
        <rFont val="Arial"/>
        <family val="2"/>
      </rPr>
      <t xml:space="preserve"> Según se detalla:</t>
    </r>
  </si>
  <si>
    <r>
      <t xml:space="preserve">Al 31 de agosto del 2024, los balances de las cuentas de Activos No Financieros (Neto) son de 
</t>
    </r>
    <r>
      <rPr>
        <b/>
        <sz val="12"/>
        <color theme="1"/>
        <rFont val="Arial"/>
        <family val="2"/>
      </rPr>
      <t>RD$ 1,117,572,451.</t>
    </r>
    <r>
      <rPr>
        <sz val="12"/>
        <color theme="1"/>
        <rFont val="Arial"/>
        <family val="2"/>
      </rPr>
      <t>, según detalle:</t>
    </r>
  </si>
  <si>
    <t>CONSTRUCTORA NARBERT, SRL</t>
  </si>
  <si>
    <t>NARKA SOLUCIONES ELECTRICAS, SRL</t>
  </si>
  <si>
    <t>RED. AB. AGUA LA GRA. CHRAMICO Y LA PIEDRA SOSUA</t>
  </si>
  <si>
    <t>AMP. AC. CSAMU, LOS DOMINGUEZ, CHAVON Y LOS PALOMO</t>
  </si>
  <si>
    <t>BDC SERRALLES SRL</t>
  </si>
  <si>
    <t>TINTE TRANSMISION SRL</t>
  </si>
  <si>
    <r>
      <t xml:space="preserve">Las cuentas por pagar a corto plazo  al 31 de agosto del 2024, son de </t>
    </r>
    <r>
      <rPr>
        <b/>
        <sz val="12"/>
        <color theme="1"/>
        <rFont val="Arial"/>
        <family val="2"/>
      </rPr>
      <t xml:space="preserve">RD$ 193,082. </t>
    </r>
    <r>
      <rPr>
        <sz val="12"/>
        <color theme="1"/>
        <rFont val="Arial"/>
        <family val="2"/>
      </rPr>
      <t>Según detalle:</t>
    </r>
  </si>
  <si>
    <r>
      <t xml:space="preserve">Un detalle de la Retenciones y Acumulaciones por Pagar al 31 de agosto 2024, son de </t>
    </r>
    <r>
      <rPr>
        <b/>
        <sz val="12"/>
        <rFont val="Arial"/>
        <family val="2"/>
      </rPr>
      <t xml:space="preserve">RD $129,902,410. </t>
    </r>
    <r>
      <rPr>
        <sz val="12"/>
        <rFont val="Arial"/>
        <family val="2"/>
      </rPr>
      <t xml:space="preserve">Según detalle:             </t>
    </r>
  </si>
  <si>
    <r>
      <rPr>
        <sz val="12"/>
        <rFont val="Arial"/>
        <family val="2"/>
      </rPr>
      <t xml:space="preserve">Un detalle de Otros Pasivos Corrientes al 31 de agosto 2024, son de </t>
    </r>
    <r>
      <rPr>
        <b/>
        <sz val="12"/>
        <rFont val="Arial"/>
        <family val="2"/>
      </rPr>
      <t>RD</t>
    </r>
    <r>
      <rPr>
        <sz val="12"/>
        <color theme="1"/>
        <rFont val="Arial"/>
        <family val="2"/>
      </rPr>
      <t xml:space="preserve"> $</t>
    </r>
    <r>
      <rPr>
        <b/>
        <sz val="12"/>
        <color theme="1"/>
        <rFont val="Arial"/>
        <family val="2"/>
      </rPr>
      <t xml:space="preserve"> 23,897,213.</t>
    </r>
    <r>
      <rPr>
        <sz val="12"/>
        <color theme="1"/>
        <rFont val="Arial"/>
        <family val="2"/>
      </rPr>
      <t xml:space="preserve"> 
Según detalle:</t>
    </r>
  </si>
  <si>
    <r>
      <rPr>
        <sz val="12"/>
        <rFont val="Arial"/>
        <family val="2"/>
      </rPr>
      <t xml:space="preserve">Capital Al 31 de agosto del 2024, son de </t>
    </r>
    <r>
      <rPr>
        <b/>
        <sz val="12"/>
        <rFont val="Arial"/>
        <family val="2"/>
      </rPr>
      <t>RD $ 3,538,616,783</t>
    </r>
    <r>
      <rPr>
        <b/>
        <sz val="12"/>
        <color theme="1"/>
        <rFont val="Arial"/>
        <family val="2"/>
      </rPr>
      <t>.</t>
    </r>
    <r>
      <rPr>
        <sz val="12"/>
        <color theme="1"/>
        <rFont val="Arial"/>
        <family val="2"/>
      </rPr>
      <t xml:space="preserve"> la composición del 
capital de la Institución es como sigue:</t>
    </r>
  </si>
  <si>
    <r>
      <t xml:space="preserve">Al  31 de  agosto del 2024,  la  Corporación  de  Acueducto  y Alcantarillado de Puerto Plata, por servicios de agua y alcantarillado sus ingresos totales por Transacciones con contraprestación de servicios fueron de </t>
    </r>
    <r>
      <rPr>
        <b/>
        <sz val="12"/>
        <rFont val="Arial"/>
        <family val="2"/>
      </rPr>
      <t>RD$ 438,209,953</t>
    </r>
    <r>
      <rPr>
        <sz val="12"/>
        <rFont val="Arial"/>
        <family val="2"/>
      </rPr>
      <t xml:space="preserve"> según detalle:</t>
    </r>
  </si>
  <si>
    <r>
      <t xml:space="preserve">Al 31 de agosto del 2024, la Corporación de Acueducto y Alcantarillado de Puerto Plata, en aportes 
corriente, capital y energía no cortable el total recibido por transferencia fueron de </t>
    </r>
    <r>
      <rPr>
        <b/>
        <sz val="12"/>
        <rFont val="Arial"/>
        <family val="2"/>
      </rPr>
      <t xml:space="preserve">RD$ 368,908,281, </t>
    </r>
    <r>
      <rPr>
        <sz val="12"/>
        <rFont val="Arial"/>
        <family val="2"/>
      </rPr>
      <t>según detalle:</t>
    </r>
  </si>
  <si>
    <r>
      <t xml:space="preserve">Al 31 de agosto del 2024, la Corporación de Acueducto y Alcantarillado de Puerto Plata, por la partida 
de otros cobros, los ingresos fueron de </t>
    </r>
    <r>
      <rPr>
        <b/>
        <sz val="12"/>
        <rFont val="Arial"/>
        <family val="2"/>
      </rPr>
      <t xml:space="preserve">RD$ 10,195,062, </t>
    </r>
    <r>
      <rPr>
        <sz val="12"/>
        <rFont val="Arial"/>
        <family val="2"/>
      </rPr>
      <t>según detalle:</t>
    </r>
  </si>
  <si>
    <r>
      <t xml:space="preserve">Al 31 de agosto del 2024 la Corporación de Acueducto y Alcantarillado de Puerto Plata, sus 
Sueldos, Salarios y beneficios a empleados fueron de </t>
    </r>
    <r>
      <rPr>
        <b/>
        <sz val="12"/>
        <rFont val="Arial"/>
        <family val="2"/>
      </rPr>
      <t xml:space="preserve">RD$167,227,887, </t>
    </r>
    <r>
      <rPr>
        <sz val="12"/>
        <rFont val="Arial"/>
        <family val="2"/>
      </rPr>
      <t>según detalle:</t>
    </r>
  </si>
  <si>
    <r>
      <t>Al  31  de  agosto del 2024,  la  Corporación  de  Acueducto  y Alcantarillado de Puerto Plata, sus 
gastos de depreciación y amortización fueron de RD$</t>
    </r>
    <r>
      <rPr>
        <b/>
        <sz val="12"/>
        <rFont val="Arial"/>
        <family val="2"/>
      </rPr>
      <t xml:space="preserve"> 10,158,787.</t>
    </r>
  </si>
  <si>
    <r>
      <t xml:space="preserve">Al  31  de agosto del 2024,  la  Corporación  de  Acueducto  y Acantarillado de Puerto Plata, los 
Gastos Financieros fueron de </t>
    </r>
    <r>
      <rPr>
        <b/>
        <sz val="12"/>
        <rFont val="Arial"/>
        <family val="2"/>
      </rPr>
      <t>RD$ 1,358,472</t>
    </r>
    <r>
      <rPr>
        <sz val="12"/>
        <rFont val="Arial"/>
        <family val="2"/>
      </rPr>
      <t>, según detalle:</t>
    </r>
  </si>
  <si>
    <r>
      <t>Al  31  de agosto del 2024,  la  Corporación  de  Acueducto  y Alcantarillado de Puerto Plata, sus Otros gastos fueron de RD$</t>
    </r>
    <r>
      <rPr>
        <b/>
        <sz val="12"/>
        <rFont val="Arial"/>
        <family val="2"/>
      </rPr>
      <t xml:space="preserve"> 275,634,569</t>
    </r>
    <r>
      <rPr>
        <sz val="12"/>
        <rFont val="Arial"/>
        <family val="2"/>
      </rPr>
      <t>, según detalle:</t>
    </r>
  </si>
  <si>
    <t>Eddy Gabiela Dominguez</t>
  </si>
  <si>
    <t>Directora Administrativa y Financiera (Interina)</t>
  </si>
  <si>
    <t>Eddy Gabiela Dominguez
Directora Administrativa Financiera (Interina)</t>
  </si>
  <si>
    <t xml:space="preserve">                                                                    </t>
  </si>
  <si>
    <t xml:space="preserve">Estado de Comparación de los Importes Presupuestados y Realizados </t>
  </si>
  <si>
    <t>Al 31 de agosto, 2024</t>
  </si>
  <si>
    <t>Presupuesto sobre la Base de Efectivo</t>
  </si>
  <si>
    <t>(Clasificación de pagos por Funciones)</t>
  </si>
  <si>
    <t xml:space="preserve">        CONCEPTO</t>
  </si>
  <si>
    <t xml:space="preserve">PRESUPUESTO 
REFORMULADO
</t>
  </si>
  <si>
    <t xml:space="preserve">PRESUPUESTO EJECUTADO 
</t>
  </si>
  <si>
    <r>
      <rPr>
        <b/>
        <sz val="14"/>
        <rFont val="Palatino Linotype"/>
        <family val="1"/>
      </rPr>
      <t>%</t>
    </r>
    <r>
      <rPr>
        <b/>
        <sz val="12"/>
        <rFont val="Palatino Linotype"/>
        <family val="1"/>
      </rPr>
      <t xml:space="preserve"> 
DE EJECUCIÓN </t>
    </r>
  </si>
  <si>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</si>
  <si>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</si>
  <si>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</si>
  <si>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</si>
  <si>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</si>
  <si>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</si>
  <si>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</si>
  <si>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</si>
  <si>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</si>
  <si>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</si>
  <si>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REFORMULADO
</t>
  </si>
  <si>
    <t xml:space="preserve">PRESUPUESTO
 EJECUTADO </t>
  </si>
  <si>
    <r>
      <rPr>
        <b/>
        <sz val="12"/>
        <rFont val="Palatino Linotype"/>
        <family val="1"/>
      </rPr>
      <t xml:space="preserve">% </t>
    </r>
    <r>
      <rPr>
        <b/>
        <sz val="10"/>
        <rFont val="Palatino Linotype"/>
        <family val="1"/>
      </rPr>
      <t xml:space="preserve">
DE EJECUCIÓN </t>
    </r>
  </si>
  <si>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</si>
  <si>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</si>
  <si>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</si>
  <si>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</si>
  <si>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</si>
  <si>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</si>
  <si>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</si>
  <si>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</si>
  <si>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</si>
  <si>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r>
      <t>Al  31  de agosto del 2024,  la  Corporación  de  Acueducto  y Alcantarillado de Puerto Plata, su 
Suministro y materiales para consumo fueron de RD$ 19,593,270</t>
    </r>
    <r>
      <rPr>
        <b/>
        <sz val="12"/>
        <rFont val="Arial"/>
        <family val="2"/>
      </rPr>
      <t>.</t>
    </r>
    <r>
      <rPr>
        <sz val="12"/>
        <rFont val="Arial"/>
        <family val="2"/>
      </rPr>
      <t xml:space="preserve"> según detalle:</t>
    </r>
  </si>
  <si>
    <t xml:space="preserve">                               Nancy M. Gonzalez Sandoval
                          Contadora</t>
  </si>
  <si>
    <r>
      <t xml:space="preserve">               </t>
    </r>
    <r>
      <rPr>
        <b/>
        <sz val="13"/>
        <rFont val="Times New Roman"/>
        <family val="1"/>
      </rPr>
      <t>Diana Polanco de Villaman
                Enc. Contabilidad</t>
    </r>
  </si>
  <si>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</si>
  <si>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</si>
  <si>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t xml:space="preserve">Diana Polanco de Villaman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</si>
</sst>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_-* #,##0\ _P_t_s_-;\-* #,##0\ _P_t_s_-;_-* &quot;-&quot;??\ _P_t_s_-;_-@_-"/>
    <numFmt numFmtId="168" formatCode="###0;###0"/>
    <numFmt numFmtId="169" formatCode="#,##0.00_ ;[Red]\-#,##0.00\ "/>
    <numFmt numFmtId="170" formatCode="_(* #,##0.0_);_(* \(#,##0.0\);_(* &quot;-&quot;??_);_(@_)"/>
  </numFmts>
  <fonts count="75"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sz val="14"/>
      <name val="Palatino Linotype"/>
      <family val="1"/>
    </font>
    <font>
      <sz val="11"/>
      <name val="Palatino Linotype"/>
      <family val="1"/>
    </font>
    <font>
      <b/>
      <sz val="12"/>
      <name val="Palatino Linotype"/>
      <family val="1"/>
    </font>
    <font>
      <sz val="13"/>
      <name val="Palatino Linotype"/>
      <family val="1"/>
    </font>
    <font>
      <sz val="16"/>
      <name val="Palatino Linotype"/>
      <family val="1"/>
    </font>
    <font>
      <b/>
      <sz val="14"/>
      <name val="Palatino Linotype"/>
      <family val="1"/>
    </font>
    <font>
      <sz val="10"/>
      <name val="Palatino Linotype"/>
      <family val="1"/>
    </font>
    <font>
      <b/>
      <sz val="14"/>
      <color theme="0"/>
      <name val="Palatino Linotype"/>
      <family val="1"/>
    </font>
    <font>
      <sz val="12"/>
      <name val="Palatino Linotype"/>
      <family val="1"/>
    </font>
    <font>
      <b/>
      <sz val="11"/>
      <name val="Palatino Linotype"/>
      <family val="1"/>
    </font>
    <font>
      <b/>
      <sz val="10"/>
      <name val="Palatino Linotype"/>
      <family val="1"/>
    </font>
    <font>
      <b/>
      <sz val="13"/>
      <name val="Palatino Linotype"/>
      <family val="1"/>
    </font>
    <font>
      <sz val="14"/>
      <color theme="1"/>
      <name val="Palatino Linotype"/>
      <family val="1"/>
    </font>
    <font>
      <sz val="12"/>
      <color theme="1"/>
      <name val="Palatino Linotype"/>
      <family val="1"/>
    </font>
    <font>
      <sz val="11"/>
      <color theme="1"/>
      <name val="Palatino Linotype"/>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s>
  <borders count="4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16">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164" fontId="2" fillId="0" borderId="0" xfId="0" applyNumberFormat="1" applyFont="1" applyAlignment="1">
      <alignment vertical="center" wrapText="1"/>
    </xf>
    <xf numFmtId="166" fontId="5" fillId="0" borderId="0" xfId="1" applyNumberFormat="1" applyFont="1" applyBorder="1" applyAlignment="1">
      <alignment wrapText="1"/>
    </xf>
    <xf numFmtId="166" fontId="5" fillId="0" borderId="0" xfId="1" applyNumberFormat="1" applyFont="1" applyBorder="1" applyAlignment="1">
      <alignment horizontal="left" vertical="center" wrapText="1"/>
    </xf>
    <xf numFmtId="166" fontId="5" fillId="0" borderId="0" xfId="1" applyNumberFormat="1" applyFont="1" applyBorder="1" applyAlignment="1">
      <alignment vertical="center" wrapText="1"/>
    </xf>
    <xf numFmtId="165" fontId="2" fillId="0" borderId="0" xfId="0" applyNumberFormat="1" applyFont="1" applyAlignment="1">
      <alignment wrapText="1"/>
    </xf>
    <xf numFmtId="0" fontId="0" fillId="0" borderId="0" xfId="0" applyAlignment="1">
      <alignment wrapText="1"/>
    </xf>
    <xf numFmtId="166" fontId="2" fillId="0" borderId="0" xfId="1" applyNumberFormat="1" applyFont="1" applyBorder="1" applyAlignment="1">
      <alignment wrapText="1"/>
    </xf>
    <xf numFmtId="166" fontId="2" fillId="0" borderId="0" xfId="1" applyNumberFormat="1" applyFont="1" applyBorder="1" applyAlignment="1">
      <alignment horizontal="left" vertical="center" wrapText="1"/>
    </xf>
    <xf numFmtId="166" fontId="2" fillId="0" borderId="0" xfId="1" applyNumberFormat="1" applyFont="1" applyBorder="1" applyAlignment="1">
      <alignment vertical="center" wrapText="1"/>
    </xf>
    <xf numFmtId="166" fontId="2" fillId="0" borderId="0" xfId="0" applyNumberFormat="1" applyFont="1" applyAlignment="1">
      <alignment vertical="center" wrapText="1"/>
    </xf>
    <xf numFmtId="165" fontId="2" fillId="0" borderId="0" xfId="1" applyFont="1" applyBorder="1" applyAlignment="1">
      <alignment vertical="center" wrapText="1"/>
    </xf>
    <xf numFmtId="166"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165"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165" fontId="12" fillId="0" borderId="0" xfId="1" applyFont="1" applyAlignment="1">
      <alignment horizontal="left"/>
    </xf>
    <xf numFmtId="165" fontId="9" fillId="0" borderId="0" xfId="1" applyFont="1" applyAlignment="1">
      <alignment horizontal="left" indent="3"/>
    </xf>
    <xf numFmtId="165" fontId="12" fillId="0" borderId="0" xfId="1" applyFont="1" applyBorder="1" applyAlignment="1">
      <alignment horizontal="left"/>
    </xf>
    <xf numFmtId="165" fontId="9" fillId="0" borderId="0" xfId="1" applyFont="1" applyBorder="1" applyAlignment="1">
      <alignment horizontal="left" indent="3"/>
    </xf>
    <xf numFmtId="0" fontId="15" fillId="0" borderId="0" xfId="0" applyFont="1" applyAlignment="1">
      <alignment vertical="center"/>
    </xf>
    <xf numFmtId="165"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7" fontId="12" fillId="0" borderId="0" xfId="1" applyNumberFormat="1" applyFont="1" applyBorder="1" applyAlignment="1">
      <alignment horizontal="right"/>
    </xf>
    <xf numFmtId="167" fontId="9" fillId="0" borderId="0" xfId="1" applyNumberFormat="1" applyFont="1" applyAlignment="1">
      <alignment horizontal="right"/>
    </xf>
    <xf numFmtId="0" fontId="8" fillId="0" borderId="0" xfId="0" applyFont="1" applyAlignment="1">
      <alignment horizontal="left" vertical="center"/>
    </xf>
    <xf numFmtId="164"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165" fontId="2" fillId="0" borderId="0" xfId="1" applyFont="1" applyAlignment="1">
      <alignment vertical="center"/>
    </xf>
    <xf numFmtId="164" fontId="21" fillId="0" borderId="0" xfId="0" applyNumberFormat="1" applyFont="1" applyAlignment="1">
      <alignment vertical="center"/>
    </xf>
    <xf numFmtId="165" fontId="23" fillId="0" borderId="0" xfId="1" applyFont="1" applyBorder="1" applyAlignment="1">
      <alignment vertical="center"/>
    </xf>
    <xf numFmtId="166" fontId="2" fillId="0" borderId="0" xfId="0" applyNumberFormat="1" applyFont="1" applyAlignment="1">
      <alignment vertical="center"/>
    </xf>
    <xf numFmtId="166" fontId="3" fillId="0" borderId="3" xfId="1" applyNumberFormat="1" applyFont="1" applyBorder="1" applyAlignment="1">
      <alignment vertical="center"/>
    </xf>
    <xf numFmtId="164"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164" fontId="24" fillId="0" borderId="0" xfId="0" applyNumberFormat="1" applyFont="1" applyAlignment="1">
      <alignment vertical="center"/>
    </xf>
    <xf numFmtId="0" fontId="24" fillId="0" borderId="0" xfId="0" applyFont="1" applyAlignment="1">
      <alignment horizontal="left" vertical="center"/>
    </xf>
    <xf numFmtId="166" fontId="3" fillId="0" borderId="4" xfId="1" applyNumberFormat="1" applyFont="1" applyFill="1" applyBorder="1" applyAlignment="1">
      <alignment vertical="center"/>
    </xf>
    <xf numFmtId="166"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24" fillId="0" borderId="0" xfId="1" applyNumberFormat="1" applyFont="1" applyFill="1" applyBorder="1" applyAlignment="1">
      <alignment vertical="center"/>
    </xf>
    <xf numFmtId="9" fontId="2" fillId="0" borderId="0" xfId="2" applyFont="1" applyBorder="1" applyAlignment="1">
      <alignment vertical="center"/>
    </xf>
    <xf numFmtId="164" fontId="3" fillId="0" borderId="0" xfId="0" applyNumberFormat="1" applyFont="1" applyAlignment="1">
      <alignment vertical="center"/>
    </xf>
    <xf numFmtId="164" fontId="3" fillId="0" borderId="4" xfId="0" applyNumberFormat="1" applyFont="1" applyBorder="1" applyAlignment="1">
      <alignment vertical="center"/>
    </xf>
    <xf numFmtId="168"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7" fontId="28" fillId="0" borderId="0" xfId="1" applyNumberFormat="1" applyFont="1" applyAlignment="1">
      <alignment horizontal="right"/>
    </xf>
    <xf numFmtId="165" fontId="28" fillId="0" borderId="0" xfId="1" applyFont="1" applyAlignment="1">
      <alignment horizontal="center"/>
    </xf>
    <xf numFmtId="0" fontId="28" fillId="0" borderId="0" xfId="0" applyFont="1" applyAlignment="1">
      <alignment horizontal="center"/>
    </xf>
    <xf numFmtId="0" fontId="29" fillId="0" borderId="0" xfId="0" applyFont="1"/>
    <xf numFmtId="165" fontId="30" fillId="0" borderId="0" xfId="1" applyFont="1" applyFill="1" applyBorder="1" applyAlignment="1">
      <alignment vertical="center"/>
    </xf>
    <xf numFmtId="165" fontId="0" fillId="0" borderId="0" xfId="1" applyFont="1" applyFill="1" applyBorder="1" applyAlignment="1">
      <alignment vertical="center"/>
    </xf>
    <xf numFmtId="164"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164" fontId="0" fillId="0" borderId="0" xfId="0" applyNumberFormat="1" applyAlignment="1">
      <alignment vertical="center"/>
    </xf>
    <xf numFmtId="164" fontId="3" fillId="0" borderId="1" xfId="0" applyNumberFormat="1" applyFont="1" applyBorder="1" applyAlignment="1">
      <alignment vertical="center"/>
    </xf>
    <xf numFmtId="165" fontId="0" fillId="0" borderId="0" xfId="1" applyFont="1" applyBorder="1" applyAlignment="1">
      <alignment vertical="center"/>
    </xf>
    <xf numFmtId="164" fontId="31" fillId="0" borderId="0" xfId="0" applyNumberFormat="1" applyFont="1" applyAlignment="1">
      <alignment horizontal="left" vertical="center"/>
    </xf>
    <xf numFmtId="0" fontId="24" fillId="0" borderId="0" xfId="0" applyFont="1" applyAlignment="1">
      <alignment vertical="center" wrapText="1"/>
    </xf>
    <xf numFmtId="164" fontId="24" fillId="0" borderId="0" xfId="0" applyNumberFormat="1" applyFont="1"/>
    <xf numFmtId="164" fontId="24" fillId="0" borderId="0" xfId="0" applyNumberFormat="1" applyFont="1" applyAlignment="1">
      <alignment horizontal="left" vertical="center" indent="5"/>
    </xf>
    <xf numFmtId="0" fontId="3" fillId="0" borderId="0" xfId="0" applyFont="1" applyAlignment="1">
      <alignment horizontal="left" vertical="top"/>
    </xf>
    <xf numFmtId="164" fontId="32" fillId="0" borderId="0" xfId="0" applyNumberFormat="1" applyFont="1" applyAlignment="1">
      <alignment horizontal="left" vertical="center"/>
    </xf>
    <xf numFmtId="166" fontId="30" fillId="0" borderId="1" xfId="1" applyNumberFormat="1" applyFont="1" applyFill="1" applyBorder="1" applyAlignment="1"/>
    <xf numFmtId="164" fontId="30" fillId="0" borderId="0" xfId="0" applyNumberFormat="1" applyFont="1" applyAlignment="1">
      <alignment horizontal="left" vertical="center" indent="5"/>
    </xf>
    <xf numFmtId="0" fontId="24" fillId="0" borderId="0" xfId="0" applyFont="1"/>
    <xf numFmtId="166" fontId="24" fillId="0" borderId="0" xfId="1" applyNumberFormat="1" applyFont="1" applyFill="1" applyBorder="1" applyAlignment="1"/>
    <xf numFmtId="164" fontId="3" fillId="4" borderId="3" xfId="0" applyNumberFormat="1" applyFont="1" applyFill="1" applyBorder="1" applyAlignment="1">
      <alignment vertical="center"/>
    </xf>
    <xf numFmtId="164"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164"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165" fontId="2" fillId="0" borderId="0" xfId="1" applyFont="1" applyBorder="1" applyAlignment="1">
      <alignment vertical="center"/>
    </xf>
    <xf numFmtId="165" fontId="21" fillId="0" borderId="0" xfId="1" applyFont="1" applyBorder="1" applyAlignment="1">
      <alignment vertical="center"/>
    </xf>
    <xf numFmtId="165" fontId="9" fillId="0" borderId="0" xfId="1" applyFont="1" applyBorder="1" applyAlignment="1">
      <alignment wrapText="1"/>
    </xf>
    <xf numFmtId="167"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165" fontId="22" fillId="0" borderId="0" xfId="1" applyFont="1" applyAlignment="1">
      <alignment vertical="center"/>
    </xf>
    <xf numFmtId="164" fontId="7" fillId="0" borderId="0" xfId="0" applyNumberFormat="1" applyFont="1" applyAlignment="1">
      <alignment horizontal="left" vertical="center"/>
    </xf>
    <xf numFmtId="166" fontId="21" fillId="0" borderId="0" xfId="1" applyNumberFormat="1" applyFont="1" applyBorder="1" applyAlignment="1">
      <alignment vertical="center"/>
    </xf>
    <xf numFmtId="164" fontId="2" fillId="0" borderId="0" xfId="0" applyNumberFormat="1" applyFont="1" applyAlignment="1">
      <alignment horizontal="left" vertical="center"/>
    </xf>
    <xf numFmtId="0" fontId="2" fillId="0" borderId="0" xfId="0" applyFont="1"/>
    <xf numFmtId="166" fontId="21" fillId="0" borderId="0" xfId="0" applyNumberFormat="1" applyFont="1"/>
    <xf numFmtId="164" fontId="2" fillId="0" borderId="0" xfId="0" applyNumberFormat="1" applyFont="1"/>
    <xf numFmtId="0" fontId="5" fillId="0" borderId="0" xfId="0" applyFont="1" applyAlignment="1">
      <alignment horizontal="left" vertical="top"/>
    </xf>
    <xf numFmtId="166" fontId="16" fillId="0" borderId="0" xfId="0" applyNumberFormat="1" applyFont="1" applyAlignment="1">
      <alignment vertical="center"/>
    </xf>
    <xf numFmtId="164"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166" fontId="21" fillId="0" borderId="1" xfId="0" applyNumberFormat="1" applyFont="1" applyBorder="1"/>
    <xf numFmtId="165" fontId="0" fillId="0" borderId="0" xfId="0" applyNumberFormat="1"/>
    <xf numFmtId="166" fontId="21" fillId="0" borderId="0" xfId="0" applyNumberFormat="1" applyFont="1" applyAlignment="1">
      <alignment vertical="center"/>
    </xf>
    <xf numFmtId="164" fontId="21" fillId="0" borderId="0" xfId="0" applyNumberFormat="1" applyFont="1"/>
    <xf numFmtId="165" fontId="20" fillId="0" borderId="0" xfId="1" applyFont="1" applyBorder="1" applyAlignment="1">
      <alignment vertical="center"/>
    </xf>
    <xf numFmtId="0" fontId="2" fillId="0" borderId="0" xfId="0" applyFont="1" applyAlignment="1">
      <alignment horizontal="justify" vertical="center"/>
    </xf>
    <xf numFmtId="164" fontId="16" fillId="0" borderId="0" xfId="0" applyNumberFormat="1" applyFont="1" applyAlignment="1">
      <alignment vertical="center"/>
    </xf>
    <xf numFmtId="165" fontId="0" fillId="0" borderId="0" xfId="1" applyFont="1" applyBorder="1"/>
    <xf numFmtId="0" fontId="35" fillId="0" borderId="0" xfId="0" applyFont="1" applyAlignment="1">
      <alignment horizontal="left" vertical="center"/>
    </xf>
    <xf numFmtId="164" fontId="21" fillId="0" borderId="1" xfId="0" applyNumberFormat="1" applyFont="1" applyBorder="1" applyAlignment="1">
      <alignment vertical="center"/>
    </xf>
    <xf numFmtId="164" fontId="0" fillId="0" borderId="0" xfId="0" applyNumberFormat="1"/>
    <xf numFmtId="166"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165" fontId="24" fillId="0" borderId="0" xfId="1" applyFont="1" applyAlignment="1">
      <alignment wrapText="1"/>
    </xf>
    <xf numFmtId="166" fontId="37" fillId="0" borderId="2" xfId="1" applyNumberFormat="1" applyFont="1" applyBorder="1" applyAlignment="1">
      <alignment wrapText="1"/>
    </xf>
    <xf numFmtId="166"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6" fontId="38" fillId="0" borderId="0" xfId="1" applyNumberFormat="1" applyFont="1" applyAlignment="1">
      <alignment wrapText="1"/>
    </xf>
    <xf numFmtId="166" fontId="38" fillId="0" borderId="0" xfId="0" applyNumberFormat="1" applyFont="1" applyAlignment="1">
      <alignment wrapText="1"/>
    </xf>
    <xf numFmtId="166"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165"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165" fontId="40" fillId="0" borderId="0" xfId="1" applyFont="1" applyAlignment="1">
      <alignment wrapText="1"/>
    </xf>
    <xf numFmtId="165" fontId="40" fillId="0" borderId="0" xfId="1" applyFont="1" applyBorder="1" applyAlignment="1">
      <alignment wrapText="1"/>
    </xf>
    <xf numFmtId="165" fontId="0" fillId="0" borderId="0" xfId="1" applyFont="1"/>
    <xf numFmtId="166" fontId="39" fillId="0" borderId="0" xfId="1" applyNumberFormat="1" applyFont="1" applyAlignment="1">
      <alignment wrapText="1"/>
    </xf>
    <xf numFmtId="166" fontId="39" fillId="0" borderId="2" xfId="1" applyNumberFormat="1" applyFont="1" applyFill="1" applyBorder="1" applyAlignment="1">
      <alignment wrapText="1"/>
    </xf>
    <xf numFmtId="166" fontId="40" fillId="0" borderId="0" xfId="1" applyNumberFormat="1" applyFont="1" applyFill="1" applyAlignment="1">
      <alignment wrapText="1"/>
    </xf>
    <xf numFmtId="166" fontId="40" fillId="0" borderId="0" xfId="1" applyNumberFormat="1" applyFont="1" applyAlignment="1">
      <alignment wrapText="1"/>
    </xf>
    <xf numFmtId="166" fontId="40" fillId="0" borderId="0" xfId="1" applyNumberFormat="1" applyFont="1" applyFill="1" applyAlignment="1">
      <alignment vertical="top" wrapText="1"/>
    </xf>
    <xf numFmtId="166" fontId="39" fillId="0" borderId="0" xfId="0" applyNumberFormat="1" applyFont="1" applyAlignment="1">
      <alignment horizontal="left" vertical="top" wrapText="1"/>
    </xf>
    <xf numFmtId="165" fontId="38" fillId="0" borderId="0" xfId="1" applyFont="1" applyBorder="1" applyAlignment="1">
      <alignment wrapText="1"/>
    </xf>
    <xf numFmtId="165"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6" fontId="37" fillId="0" borderId="2" xfId="1" applyNumberFormat="1" applyFont="1" applyFill="1" applyBorder="1" applyAlignment="1">
      <alignment wrapText="1"/>
    </xf>
    <xf numFmtId="166" fontId="37" fillId="0" borderId="0" xfId="1" applyNumberFormat="1" applyFont="1" applyFill="1" applyAlignment="1">
      <alignment wrapText="1"/>
    </xf>
    <xf numFmtId="166" fontId="0" fillId="0" borderId="0" xfId="0" applyNumberFormat="1"/>
    <xf numFmtId="0" fontId="37" fillId="0" borderId="0" xfId="0" applyFont="1" applyAlignment="1">
      <alignment horizontal="left" vertical="top" wrapText="1"/>
    </xf>
    <xf numFmtId="166" fontId="42" fillId="0" borderId="0" xfId="0" applyNumberFormat="1" applyFont="1" applyAlignment="1">
      <alignment wrapText="1"/>
    </xf>
    <xf numFmtId="166" fontId="37" fillId="0" borderId="0" xfId="1" applyNumberFormat="1" applyFont="1" applyBorder="1" applyAlignment="1">
      <alignment wrapText="1"/>
    </xf>
    <xf numFmtId="166" fontId="39" fillId="0" borderId="0" xfId="0" applyNumberFormat="1" applyFont="1" applyAlignment="1">
      <alignment wrapText="1"/>
    </xf>
    <xf numFmtId="166" fontId="40" fillId="0" borderId="0" xfId="0" applyNumberFormat="1" applyFont="1" applyAlignment="1">
      <alignment horizontal="left" vertical="top" wrapText="1"/>
    </xf>
    <xf numFmtId="0" fontId="40" fillId="0" borderId="0" xfId="0" applyFont="1" applyAlignment="1">
      <alignment horizontal="left" vertical="top"/>
    </xf>
    <xf numFmtId="166" fontId="31" fillId="0" borderId="0" xfId="1" applyNumberFormat="1" applyFont="1" applyFill="1" applyBorder="1" applyAlignment="1"/>
    <xf numFmtId="0" fontId="38" fillId="0" borderId="0" xfId="0" applyFont="1" applyAlignment="1">
      <alignment horizontal="left" vertical="top"/>
    </xf>
    <xf numFmtId="165" fontId="40" fillId="0" borderId="0" xfId="1" applyFont="1" applyAlignment="1">
      <alignment vertical="top" wrapText="1"/>
    </xf>
    <xf numFmtId="166" fontId="43" fillId="0" borderId="0" xfId="1" applyNumberFormat="1" applyFont="1" applyBorder="1" applyAlignment="1">
      <alignment vertical="top" wrapText="1"/>
    </xf>
    <xf numFmtId="166" fontId="40" fillId="0" borderId="0" xfId="1" applyNumberFormat="1" applyFont="1" applyAlignment="1">
      <alignment vertical="top" wrapText="1"/>
    </xf>
    <xf numFmtId="166" fontId="39" fillId="0" borderId="2" xfId="1" applyNumberFormat="1" applyFont="1" applyBorder="1" applyAlignment="1">
      <alignment vertical="top" wrapText="1"/>
    </xf>
    <xf numFmtId="0" fontId="38" fillId="0" borderId="0" xfId="0" applyFont="1" applyAlignment="1">
      <alignment vertical="top" wrapText="1"/>
    </xf>
    <xf numFmtId="166" fontId="37" fillId="0" borderId="5" xfId="1" applyNumberFormat="1" applyFont="1" applyBorder="1" applyAlignment="1">
      <alignment horizontal="center" vertical="top" wrapText="1"/>
    </xf>
    <xf numFmtId="166" fontId="39" fillId="0" borderId="0" xfId="1" applyNumberFormat="1" applyFont="1" applyBorder="1" applyAlignment="1">
      <alignment vertical="top" wrapText="1"/>
    </xf>
    <xf numFmtId="165" fontId="39" fillId="0" borderId="0" xfId="1" applyFont="1" applyAlignment="1">
      <alignment vertical="top" wrapText="1"/>
    </xf>
    <xf numFmtId="166" fontId="44" fillId="0" borderId="2" xfId="1" applyNumberFormat="1" applyFont="1" applyBorder="1"/>
    <xf numFmtId="0" fontId="37" fillId="0" borderId="0" xfId="0" applyFont="1" applyAlignment="1">
      <alignment horizontal="center"/>
    </xf>
    <xf numFmtId="166" fontId="37" fillId="0" borderId="0" xfId="1" applyNumberFormat="1" applyFont="1" applyBorder="1"/>
    <xf numFmtId="0" fontId="38" fillId="0" borderId="0" xfId="0" applyFont="1"/>
    <xf numFmtId="166"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6"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165" fontId="50" fillId="0" borderId="0" xfId="1" applyFont="1" applyAlignment="1">
      <alignment wrapText="1"/>
    </xf>
    <xf numFmtId="166"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6"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165" fontId="37" fillId="0" borderId="0" xfId="1" applyFont="1" applyAlignment="1">
      <alignment horizontal="left" vertical="top" wrapText="1"/>
    </xf>
    <xf numFmtId="165" fontId="19" fillId="0" borderId="0" xfId="0" applyNumberFormat="1" applyFont="1"/>
    <xf numFmtId="166" fontId="38" fillId="0" borderId="0" xfId="1" applyNumberFormat="1" applyFont="1" applyFill="1" applyAlignment="1">
      <alignment vertical="center" wrapText="1"/>
    </xf>
    <xf numFmtId="1" fontId="37" fillId="0" borderId="0" xfId="1" applyNumberFormat="1" applyFont="1" applyAlignment="1">
      <alignment horizontal="center" wrapText="1"/>
    </xf>
    <xf numFmtId="165" fontId="38" fillId="0" borderId="0" xfId="1" applyFont="1" applyAlignment="1">
      <alignment horizontal="left" vertical="center" wrapText="1"/>
    </xf>
    <xf numFmtId="166" fontId="37" fillId="0" borderId="0" xfId="1" applyNumberFormat="1" applyFont="1" applyFill="1" applyBorder="1" applyAlignment="1">
      <alignment wrapText="1"/>
    </xf>
    <xf numFmtId="166" fontId="37" fillId="0" borderId="6" xfId="1" applyNumberFormat="1" applyFont="1" applyFill="1" applyBorder="1" applyAlignment="1">
      <alignment wrapText="1"/>
    </xf>
    <xf numFmtId="166"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165" fontId="24" fillId="0" borderId="0" xfId="1" applyFont="1" applyFill="1" applyAlignment="1">
      <alignment wrapText="1"/>
    </xf>
    <xf numFmtId="0" fontId="37" fillId="0" borderId="0" xfId="0" applyFont="1" applyAlignment="1">
      <alignment horizontal="center" vertical="center" wrapText="1"/>
    </xf>
    <xf numFmtId="166" fontId="39" fillId="0" borderId="0" xfId="1" applyNumberFormat="1" applyFont="1" applyFill="1" applyBorder="1" applyAlignment="1">
      <alignment wrapText="1"/>
    </xf>
    <xf numFmtId="166" fontId="39" fillId="0" borderId="0" xfId="1" applyNumberFormat="1" applyFont="1" applyBorder="1" applyAlignment="1">
      <alignment wrapText="1"/>
    </xf>
    <xf numFmtId="0" fontId="48" fillId="0" borderId="7" xfId="0" applyFont="1" applyBorder="1" applyAlignment="1">
      <alignment horizontal="left" vertical="center" wrapText="1"/>
    </xf>
    <xf numFmtId="166" fontId="48" fillId="5" borderId="8" xfId="1" applyNumberFormat="1" applyFont="1" applyFill="1" applyBorder="1" applyAlignment="1">
      <alignment horizontal="center" vertical="center" wrapText="1"/>
    </xf>
    <xf numFmtId="166" fontId="46" fillId="5" borderId="8" xfId="1" applyNumberFormat="1" applyFont="1" applyFill="1" applyBorder="1" applyAlignment="1">
      <alignment horizontal="center" vertical="center" wrapText="1"/>
    </xf>
    <xf numFmtId="166"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6" fontId="49" fillId="0" borderId="10" xfId="1" applyNumberFormat="1" applyFont="1" applyFill="1" applyBorder="1" applyAlignment="1">
      <alignment horizontal="center" vertical="center" wrapText="1"/>
    </xf>
    <xf numFmtId="166" fontId="49" fillId="0" borderId="11" xfId="1" applyNumberFormat="1" applyFont="1" applyFill="1" applyBorder="1" applyAlignment="1">
      <alignment horizontal="center" vertical="center" wrapText="1"/>
    </xf>
    <xf numFmtId="166" fontId="49" fillId="0" borderId="7" xfId="1" applyNumberFormat="1" applyFont="1" applyFill="1" applyBorder="1" applyAlignment="1">
      <alignment vertical="center" wrapText="1"/>
    </xf>
    <xf numFmtId="166" fontId="49" fillId="0" borderId="5" xfId="1" applyNumberFormat="1" applyFont="1" applyFill="1" applyBorder="1" applyAlignment="1">
      <alignment horizontal="center" vertical="center" wrapText="1"/>
    </xf>
    <xf numFmtId="166" fontId="48" fillId="5" borderId="12" xfId="1" applyNumberFormat="1" applyFont="1" applyFill="1" applyBorder="1" applyAlignment="1">
      <alignment horizontal="center" vertical="center" wrapText="1"/>
    </xf>
    <xf numFmtId="165" fontId="48" fillId="0" borderId="12" xfId="1" applyFont="1" applyFill="1" applyBorder="1" applyAlignment="1">
      <alignment horizontal="left" vertical="center" wrapText="1"/>
    </xf>
    <xf numFmtId="166" fontId="49" fillId="0" borderId="14" xfId="1" applyNumberFormat="1" applyFont="1" applyFill="1" applyBorder="1" applyAlignment="1">
      <alignment horizontal="center" vertical="center" wrapText="1"/>
    </xf>
    <xf numFmtId="165" fontId="49" fillId="0" borderId="11" xfId="1" applyFont="1" applyFill="1" applyBorder="1" applyAlignment="1">
      <alignment horizontal="center" vertical="center" wrapText="1"/>
    </xf>
    <xf numFmtId="166"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6" fontId="42" fillId="0" borderId="0" xfId="1" applyNumberFormat="1" applyFont="1" applyAlignment="1">
      <alignment vertical="top" wrapText="1"/>
    </xf>
    <xf numFmtId="0" fontId="40" fillId="2" borderId="0" xfId="0" applyFont="1" applyFill="1"/>
    <xf numFmtId="169" fontId="40" fillId="2" borderId="0" xfId="0" applyNumberFormat="1" applyFont="1" applyFill="1"/>
    <xf numFmtId="165" fontId="9" fillId="0" borderId="0" xfId="1" applyFont="1" applyBorder="1" applyAlignment="1">
      <alignment horizontal="center"/>
    </xf>
    <xf numFmtId="165"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165" fontId="2" fillId="0" borderId="0" xfId="0" applyNumberFormat="1" applyFont="1" applyAlignment="1">
      <alignment vertical="center" wrapText="1"/>
    </xf>
    <xf numFmtId="0" fontId="5" fillId="0" borderId="0" xfId="0" applyFont="1" applyAlignment="1">
      <alignment horizontal="left" vertical="center" wrapText="1"/>
    </xf>
    <xf numFmtId="166"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6" fontId="40" fillId="0" borderId="0" xfId="1" applyNumberFormat="1" applyFont="1" applyAlignment="1">
      <alignment vertical="center" wrapText="1"/>
    </xf>
    <xf numFmtId="166" fontId="40" fillId="0" borderId="0" xfId="1" applyNumberFormat="1" applyFont="1" applyFill="1" applyAlignment="1">
      <alignment vertical="center" wrapText="1"/>
    </xf>
    <xf numFmtId="165" fontId="0" fillId="0" borderId="0" xfId="0" applyNumberFormat="1" applyAlignment="1">
      <alignment vertical="center"/>
    </xf>
    <xf numFmtId="166" fontId="30" fillId="0" borderId="0" xfId="1" applyNumberFormat="1" applyFont="1" applyAlignment="1">
      <alignment vertical="center"/>
    </xf>
    <xf numFmtId="0" fontId="17" fillId="0" borderId="0" xfId="0" applyFont="1" applyAlignment="1">
      <alignment vertical="center"/>
    </xf>
    <xf numFmtId="165" fontId="5" fillId="0" borderId="0" xfId="1" applyFont="1" applyBorder="1" applyAlignment="1">
      <alignment vertical="center" wrapText="1"/>
    </xf>
    <xf numFmtId="165" fontId="40" fillId="0" borderId="0" xfId="1" applyFont="1" applyFill="1" applyAlignment="1">
      <alignment wrapText="1"/>
    </xf>
    <xf numFmtId="166" fontId="6" fillId="0" borderId="0" xfId="1" applyNumberFormat="1" applyFont="1" applyBorder="1" applyAlignment="1">
      <alignment wrapText="1"/>
    </xf>
    <xf numFmtId="166" fontId="6" fillId="0" borderId="0" xfId="1" applyNumberFormat="1" applyFont="1" applyBorder="1" applyAlignment="1">
      <alignment vertical="center" wrapText="1"/>
    </xf>
    <xf numFmtId="170" fontId="49" fillId="0" borderId="11" xfId="1" applyNumberFormat="1" applyFont="1" applyFill="1" applyBorder="1" applyAlignment="1">
      <alignment horizontal="center" vertical="center" wrapText="1"/>
    </xf>
    <xf numFmtId="166" fontId="49" fillId="0" borderId="12" xfId="1" applyNumberFormat="1" applyFont="1" applyFill="1" applyBorder="1" applyAlignment="1">
      <alignment horizontal="center" vertical="center" wrapText="1"/>
    </xf>
    <xf numFmtId="166" fontId="16" fillId="0" borderId="2" xfId="1" applyNumberFormat="1" applyFont="1" applyFill="1" applyBorder="1" applyAlignment="1">
      <alignment vertical="center"/>
    </xf>
    <xf numFmtId="166" fontId="21" fillId="0" borderId="0" xfId="1" applyNumberFormat="1" applyFont="1" applyFill="1" applyBorder="1" applyAlignment="1">
      <alignment vertical="center"/>
    </xf>
    <xf numFmtId="166" fontId="21" fillId="0" borderId="0" xfId="1" applyNumberFormat="1" applyFont="1"/>
    <xf numFmtId="166" fontId="21" fillId="0" borderId="0" xfId="1"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165" fontId="24" fillId="0" borderId="0" xfId="1" applyFont="1" applyAlignment="1">
      <alignment vertical="center"/>
    </xf>
    <xf numFmtId="165" fontId="48" fillId="5" borderId="7" xfId="1" applyFont="1" applyFill="1" applyBorder="1" applyAlignment="1">
      <alignment horizontal="center" vertical="center" wrapText="1"/>
    </xf>
    <xf numFmtId="165" fontId="49" fillId="0" borderId="12" xfId="1" applyFont="1" applyFill="1" applyBorder="1" applyAlignment="1">
      <alignment horizontal="center" vertical="center" wrapText="1"/>
    </xf>
    <xf numFmtId="165" fontId="60" fillId="2" borderId="0" xfId="1" applyFont="1" applyFill="1"/>
    <xf numFmtId="165" fontId="61" fillId="0" borderId="0" xfId="1" applyFont="1"/>
    <xf numFmtId="165" fontId="62" fillId="0" borderId="0" xfId="1" applyFont="1" applyAlignment="1">
      <alignment horizontal="center" vertical="center"/>
    </xf>
    <xf numFmtId="165" fontId="63" fillId="0" borderId="0" xfId="1" applyFont="1" applyAlignment="1">
      <alignment horizontal="center" vertical="center"/>
    </xf>
    <xf numFmtId="165" fontId="60" fillId="0" borderId="0" xfId="1" applyFont="1" applyAlignment="1">
      <alignment horizontal="center" vertical="center"/>
    </xf>
    <xf numFmtId="165" fontId="65" fillId="0" borderId="0" xfId="1" applyFont="1" applyAlignment="1">
      <alignment horizontal="center" vertical="center"/>
    </xf>
    <xf numFmtId="165" fontId="62" fillId="2" borderId="17" xfId="1" applyFont="1" applyFill="1" applyBorder="1" applyAlignment="1">
      <alignment horizontal="center" vertical="top" wrapText="1"/>
    </xf>
    <xf numFmtId="165" fontId="62" fillId="2" borderId="16" xfId="1" applyFont="1" applyFill="1" applyBorder="1" applyAlignment="1">
      <alignment horizontal="center" vertical="center" wrapText="1"/>
    </xf>
    <xf numFmtId="165" fontId="60" fillId="2" borderId="0" xfId="1" applyFont="1" applyFill="1" applyAlignment="1">
      <alignment vertical="top"/>
    </xf>
    <xf numFmtId="165" fontId="66" fillId="0" borderId="0" xfId="1" applyFont="1" applyAlignment="1">
      <alignment vertical="top"/>
    </xf>
    <xf numFmtId="49" fontId="67" fillId="6" borderId="18" xfId="1" applyNumberFormat="1" applyFont="1" applyFill="1" applyBorder="1" applyAlignment="1">
      <alignment horizontal="center" vertical="center" wrapText="1"/>
    </xf>
    <xf numFmtId="165" fontId="67" fillId="6" borderId="19" xfId="1" applyFont="1" applyFill="1" applyBorder="1" applyAlignment="1">
      <alignment vertical="center" wrapText="1"/>
    </xf>
    <xf numFmtId="165" fontId="67" fillId="6" borderId="19" xfId="1" applyFont="1" applyFill="1" applyBorder="1" applyAlignment="1">
      <alignment horizontal="center" vertical="center" wrapText="1"/>
    </xf>
    <xf numFmtId="165" fontId="67" fillId="6" borderId="20" xfId="1" applyFont="1" applyFill="1" applyBorder="1" applyAlignment="1">
      <alignment horizontal="center" vertical="center" wrapText="1"/>
    </xf>
    <xf numFmtId="165" fontId="67" fillId="6" borderId="21" xfId="1" applyFont="1" applyFill="1" applyBorder="1" applyAlignment="1">
      <alignment horizontal="center" vertical="center" wrapText="1"/>
    </xf>
    <xf numFmtId="165" fontId="68" fillId="0" borderId="0" xfId="1" applyFont="1" applyAlignment="1">
      <alignment vertical="center"/>
    </xf>
    <xf numFmtId="165" fontId="62" fillId="2" borderId="22" xfId="1" applyFont="1" applyFill="1" applyBorder="1" applyAlignment="1">
      <alignment horizontal="center" vertical="center" wrapText="1"/>
    </xf>
    <xf numFmtId="165" fontId="63" fillId="2" borderId="23" xfId="1" applyFont="1" applyFill="1" applyBorder="1" applyAlignment="1">
      <alignment vertical="center" wrapText="1"/>
    </xf>
    <xf numFmtId="165" fontId="68" fillId="0" borderId="23" xfId="1" applyFont="1" applyFill="1" applyBorder="1" applyAlignment="1">
      <alignment horizontal="center" vertical="center" wrapText="1"/>
    </xf>
    <xf numFmtId="165" fontId="68" fillId="2" borderId="20" xfId="1" applyFont="1" applyFill="1" applyBorder="1" applyAlignment="1">
      <alignment horizontal="center" vertical="center" wrapText="1"/>
    </xf>
    <xf numFmtId="165" fontId="68" fillId="2" borderId="24" xfId="1" applyFont="1" applyFill="1" applyBorder="1" applyAlignment="1">
      <alignment horizontal="center" vertical="center" wrapText="1"/>
    </xf>
    <xf numFmtId="165" fontId="69" fillId="2" borderId="0" xfId="1" applyFont="1" applyFill="1"/>
    <xf numFmtId="165" fontId="68" fillId="2" borderId="25" xfId="1" applyFont="1" applyFill="1" applyBorder="1" applyAlignment="1">
      <alignment horizontal="center" vertical="top" wrapText="1"/>
    </xf>
    <xf numFmtId="165" fontId="68" fillId="2" borderId="24" xfId="1" applyFont="1" applyFill="1" applyBorder="1" applyAlignment="1">
      <alignment horizontal="center" vertical="top" wrapText="1"/>
    </xf>
    <xf numFmtId="165" fontId="68" fillId="2" borderId="7" xfId="1" applyFont="1" applyFill="1" applyBorder="1" applyAlignment="1">
      <alignment horizontal="center" vertical="center" wrapText="1"/>
    </xf>
    <xf numFmtId="165" fontId="61" fillId="2" borderId="0" xfId="1" applyFont="1" applyFill="1"/>
    <xf numFmtId="165" fontId="62" fillId="2" borderId="26" xfId="1" applyFont="1" applyFill="1" applyBorder="1" applyAlignment="1">
      <alignment horizontal="center" vertical="center" wrapText="1"/>
    </xf>
    <xf numFmtId="165" fontId="69" fillId="2" borderId="0" xfId="1" applyFont="1" applyFill="1" applyAlignment="1">
      <alignment vertical="center"/>
    </xf>
    <xf numFmtId="49" fontId="67" fillId="6" borderId="7" xfId="1" applyNumberFormat="1" applyFont="1" applyFill="1" applyBorder="1" applyAlignment="1">
      <alignment horizontal="center" vertical="center"/>
    </xf>
    <xf numFmtId="165" fontId="67" fillId="6" borderId="30" xfId="1" applyFont="1" applyFill="1" applyBorder="1" applyAlignment="1">
      <alignment horizontal="center" vertical="center" wrapText="1"/>
    </xf>
    <xf numFmtId="165" fontId="67" fillId="6" borderId="31" xfId="1" applyFont="1" applyFill="1" applyBorder="1" applyAlignment="1">
      <alignment horizontal="center" vertical="center" wrapText="1"/>
    </xf>
    <xf numFmtId="165" fontId="71" fillId="2" borderId="0" xfId="1" applyFont="1" applyFill="1" applyAlignment="1">
      <alignment vertical="center"/>
    </xf>
    <xf numFmtId="49" fontId="65" fillId="2" borderId="32" xfId="1" applyNumberFormat="1" applyFont="1" applyFill="1" applyBorder="1" applyAlignment="1">
      <alignment horizontal="center" vertical="top" wrapText="1"/>
    </xf>
    <xf numFmtId="165" fontId="60" fillId="2" borderId="32" xfId="1" applyFont="1" applyFill="1" applyBorder="1" applyAlignment="1">
      <alignment horizontal="left" vertical="top" wrapText="1"/>
    </xf>
    <xf numFmtId="165" fontId="72" fillId="0" borderId="33" xfId="1" applyFont="1" applyBorder="1"/>
    <xf numFmtId="165" fontId="60" fillId="2" borderId="20" xfId="1" applyFont="1" applyFill="1" applyBorder="1" applyAlignment="1">
      <alignment horizontal="center" vertical="top" wrapText="1"/>
    </xf>
    <xf numFmtId="165" fontId="60" fillId="2" borderId="24" xfId="1" applyFont="1" applyFill="1" applyBorder="1" applyAlignment="1">
      <alignment horizontal="center" vertical="top" wrapText="1"/>
    </xf>
    <xf numFmtId="165" fontId="60" fillId="2" borderId="0" xfId="0" applyNumberFormat="1" applyFont="1" applyFill="1"/>
    <xf numFmtId="49" fontId="62" fillId="2" borderId="34" xfId="1" applyNumberFormat="1" applyFont="1" applyFill="1" applyBorder="1" applyAlignment="1">
      <alignment horizontal="center" vertical="top" wrapText="1"/>
    </xf>
    <xf numFmtId="165" fontId="63" fillId="2" borderId="34" xfId="1" applyFont="1" applyFill="1" applyBorder="1" applyAlignment="1">
      <alignment horizontal="left" vertical="top" wrapText="1"/>
    </xf>
    <xf numFmtId="165" fontId="73" fillId="0" borderId="33" xfId="1" applyFont="1" applyBorder="1"/>
    <xf numFmtId="165" fontId="68" fillId="2" borderId="20" xfId="1" applyFont="1" applyFill="1" applyBorder="1" applyAlignment="1">
      <alignment horizontal="center" vertical="top" wrapText="1"/>
    </xf>
    <xf numFmtId="165" fontId="68" fillId="2" borderId="35" xfId="1" applyFont="1" applyFill="1" applyBorder="1" applyAlignment="1">
      <alignment horizontal="center" vertical="top" wrapText="1"/>
    </xf>
    <xf numFmtId="165" fontId="68" fillId="0" borderId="35" xfId="1" applyFont="1" applyFill="1" applyBorder="1" applyAlignment="1">
      <alignment horizontal="center" vertical="top" wrapText="1"/>
    </xf>
    <xf numFmtId="165" fontId="68" fillId="2" borderId="33" xfId="1" applyFont="1" applyFill="1" applyBorder="1" applyAlignment="1">
      <alignment horizontal="center" vertical="center" wrapText="1"/>
    </xf>
    <xf numFmtId="165" fontId="68" fillId="0" borderId="33" xfId="1" applyFont="1" applyFill="1" applyBorder="1" applyAlignment="1">
      <alignment horizontal="center" vertical="center" wrapText="1"/>
    </xf>
    <xf numFmtId="49" fontId="62" fillId="2" borderId="36" xfId="1" applyNumberFormat="1" applyFont="1" applyFill="1" applyBorder="1" applyAlignment="1">
      <alignment horizontal="center" vertical="center" wrapText="1"/>
    </xf>
    <xf numFmtId="165" fontId="63" fillId="2" borderId="36" xfId="1" applyFont="1" applyFill="1" applyBorder="1" applyAlignment="1">
      <alignment horizontal="left" vertical="top" wrapText="1"/>
    </xf>
    <xf numFmtId="165" fontId="73" fillId="0" borderId="33" xfId="1" applyFont="1" applyBorder="1" applyAlignment="1">
      <alignment vertical="center"/>
    </xf>
    <xf numFmtId="165" fontId="68" fillId="2" borderId="37" xfId="1" applyFont="1" applyFill="1" applyBorder="1" applyAlignment="1">
      <alignment horizontal="center" vertical="center" wrapText="1"/>
    </xf>
    <xf numFmtId="49" fontId="62" fillId="2" borderId="30" xfId="1" applyNumberFormat="1" applyFont="1" applyFill="1" applyBorder="1" applyAlignment="1">
      <alignment horizontal="center" vertical="top" wrapText="1"/>
    </xf>
    <xf numFmtId="165" fontId="71" fillId="2" borderId="30" xfId="1" applyFont="1" applyFill="1" applyBorder="1" applyAlignment="1">
      <alignment horizontal="left" vertical="top" wrapText="1"/>
    </xf>
    <xf numFmtId="165" fontId="68" fillId="2" borderId="21" xfId="1" applyFont="1" applyFill="1" applyBorder="1" applyAlignment="1">
      <alignment horizontal="center" vertical="top" wrapText="1"/>
    </xf>
    <xf numFmtId="165" fontId="69" fillId="0" borderId="0" xfId="1" applyFont="1"/>
    <xf numFmtId="165" fontId="62" fillId="0" borderId="0" xfId="1" applyFont="1" applyAlignment="1">
      <alignment vertical="top" wrapText="1"/>
    </xf>
    <xf numFmtId="165" fontId="62" fillId="2" borderId="38" xfId="1" applyFont="1" applyFill="1" applyBorder="1" applyAlignment="1">
      <alignment horizontal="center" vertical="top" wrapText="1"/>
    </xf>
    <xf numFmtId="165" fontId="62" fillId="2" borderId="28" xfId="1" applyFont="1" applyFill="1" applyBorder="1" applyAlignment="1">
      <alignment horizontal="center" vertical="top" wrapText="1"/>
    </xf>
    <xf numFmtId="165" fontId="62" fillId="0" borderId="0" xfId="1" applyFont="1" applyAlignment="1">
      <alignment horizontal="center" vertical="center" wrapText="1"/>
    </xf>
    <xf numFmtId="165" fontId="67" fillId="6" borderId="39" xfId="1" applyFont="1" applyFill="1" applyBorder="1" applyAlignment="1">
      <alignment horizontal="center" vertical="center" wrapText="1"/>
    </xf>
    <xf numFmtId="165" fontId="67" fillId="6" borderId="40" xfId="1" applyFont="1" applyFill="1" applyBorder="1" applyAlignment="1">
      <alignment horizontal="center" vertical="center" wrapText="1"/>
    </xf>
    <xf numFmtId="165" fontId="67" fillId="6" borderId="41" xfId="1" applyFont="1" applyFill="1" applyBorder="1" applyAlignment="1">
      <alignment horizontal="center" vertical="center" wrapText="1"/>
    </xf>
    <xf numFmtId="165" fontId="62" fillId="0" borderId="0" xfId="1" applyFont="1" applyAlignment="1">
      <alignment vertical="center"/>
    </xf>
    <xf numFmtId="165" fontId="62" fillId="0" borderId="0" xfId="1" applyFont="1" applyAlignment="1">
      <alignment horizontal="center"/>
    </xf>
    <xf numFmtId="165" fontId="63" fillId="0" borderId="0" xfId="1" applyFont="1"/>
    <xf numFmtId="165" fontId="61" fillId="0" borderId="0" xfId="1" applyFont="1" applyAlignment="1">
      <alignment horizontal="center"/>
    </xf>
    <xf numFmtId="165" fontId="74" fillId="0" borderId="0" xfId="1" applyFont="1" applyBorder="1" applyAlignment="1">
      <alignment vertical="center"/>
    </xf>
    <xf numFmtId="0" fontId="26" fillId="0" borderId="0" xfId="0" applyFont="1" applyAlignment="1">
      <alignment horizontal="center" vertical="center"/>
    </xf>
    <xf numFmtId="165"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165"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65" fontId="69" fillId="2" borderId="27" xfId="1" applyFont="1" applyFill="1" applyBorder="1" applyAlignment="1">
      <alignment horizontal="left" vertical="center" wrapText="1"/>
    </xf>
    <xf numFmtId="165" fontId="69" fillId="2" borderId="0" xfId="1" applyFont="1" applyFill="1" applyAlignment="1">
      <alignment horizontal="left" vertical="center" wrapText="1"/>
    </xf>
    <xf numFmtId="165" fontId="67" fillId="6" borderId="30" xfId="1" applyFont="1" applyFill="1" applyBorder="1" applyAlignment="1">
      <alignment horizontal="right" vertical="center" wrapText="1"/>
    </xf>
    <xf numFmtId="165" fontId="67" fillId="6" borderId="8" xfId="1" applyFont="1" applyFill="1" applyBorder="1" applyAlignment="1">
      <alignment horizontal="right" vertical="center" wrapText="1"/>
    </xf>
    <xf numFmtId="165" fontId="62" fillId="2" borderId="15" xfId="1" applyFont="1" applyFill="1" applyBorder="1" applyAlignment="1">
      <alignment horizontal="center" vertical="top" wrapText="1"/>
    </xf>
    <xf numFmtId="165" fontId="62" fillId="2" borderId="16" xfId="1" applyFont="1" applyFill="1" applyBorder="1" applyAlignment="1">
      <alignment horizontal="center" vertical="top" wrapText="1"/>
    </xf>
    <xf numFmtId="165" fontId="70" fillId="2" borderId="27" xfId="1" applyFont="1" applyFill="1" applyBorder="1" applyAlignment="1">
      <alignment horizontal="center" vertical="center" wrapText="1"/>
    </xf>
    <xf numFmtId="165" fontId="70" fillId="2" borderId="28" xfId="1" applyFont="1" applyFill="1" applyBorder="1" applyAlignment="1">
      <alignment horizontal="center" vertical="center" wrapText="1"/>
    </xf>
    <xf numFmtId="165" fontId="70" fillId="2" borderId="29" xfId="1" applyFont="1" applyFill="1" applyBorder="1" applyAlignment="1">
      <alignment horizontal="center" vertical="center" wrapText="1"/>
    </xf>
    <xf numFmtId="165" fontId="70" fillId="2" borderId="11" xfId="1" applyFont="1" applyFill="1" applyBorder="1" applyAlignment="1">
      <alignment horizontal="center" vertical="center" wrapText="1"/>
    </xf>
    <xf numFmtId="165" fontId="70" fillId="2" borderId="9" xfId="1" applyFont="1" applyFill="1" applyBorder="1" applyAlignment="1">
      <alignment horizontal="center" vertical="top" wrapText="1"/>
    </xf>
    <xf numFmtId="165" fontId="70" fillId="2" borderId="10" xfId="1" applyFont="1" applyFill="1" applyBorder="1" applyAlignment="1">
      <alignment horizontal="center" vertical="top" wrapText="1"/>
    </xf>
    <xf numFmtId="165" fontId="70" fillId="2" borderId="9" xfId="1" applyFont="1" applyFill="1" applyBorder="1" applyAlignment="1">
      <alignment horizontal="center" vertical="center" wrapText="1"/>
    </xf>
    <xf numFmtId="165" fontId="70" fillId="2" borderId="10" xfId="1" applyFont="1" applyFill="1" applyBorder="1" applyAlignment="1">
      <alignment horizontal="center" vertical="center" wrapText="1"/>
    </xf>
    <xf numFmtId="165" fontId="64" fillId="0" borderId="0" xfId="1" applyFont="1" applyAlignment="1">
      <alignment horizontal="center" vertical="center"/>
    </xf>
    <xf numFmtId="165" fontId="65" fillId="0" borderId="0" xfId="1" applyFont="1" applyAlignment="1">
      <alignment horizontal="center" vertical="center"/>
    </xf>
    <xf numFmtId="165" fontId="60" fillId="0" borderId="0" xfId="1" applyFont="1" applyAlignment="1">
      <alignment horizontal="center" vertical="center"/>
    </xf>
    <xf numFmtId="0" fontId="39" fillId="0" borderId="0" xfId="0" applyFont="1" applyAlignment="1">
      <alignment horizontal="left" vertical="top" wrapText="1"/>
    </xf>
    <xf numFmtId="0" fontId="40" fillId="0" borderId="0" xfId="0" applyFont="1" applyAlignment="1">
      <alignment horizontal="left" vertical="top" wrapText="1"/>
    </xf>
    <xf numFmtId="0" fontId="48"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40" fillId="0" borderId="0" xfId="0" applyFont="1" applyAlignment="1">
      <alignment horizontal="center" vertical="top" wrapText="1"/>
    </xf>
    <xf numFmtId="0" fontId="39" fillId="0" borderId="0" xfId="0" applyFont="1" applyAlignment="1">
      <alignment vertical="top" wrapText="1"/>
    </xf>
    <xf numFmtId="0" fontId="37" fillId="0" borderId="0" xfId="0" applyFont="1" applyAlignment="1">
      <alignment horizontal="left" vertical="top" wrapText="1"/>
    </xf>
    <xf numFmtId="0" fontId="40" fillId="0" borderId="0" xfId="0" applyFont="1" applyAlignment="1">
      <alignment horizontal="left" vertical="center" wrapText="1"/>
    </xf>
    <xf numFmtId="0" fontId="17"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center"/>
    </xf>
    <xf numFmtId="0" fontId="45" fillId="0" borderId="0" xfId="0" applyFont="1" applyAlignment="1">
      <alignment horizontal="left" wrapText="1"/>
    </xf>
    <xf numFmtId="0" fontId="38" fillId="0" borderId="0" xfId="0" applyFont="1" applyAlignment="1">
      <alignment horizontal="left" wrapText="1"/>
    </xf>
    <xf numFmtId="0" fontId="52" fillId="0" borderId="0" xfId="0" applyFont="1" applyAlignment="1">
      <alignment horizontal="left" vertical="center" wrapText="1"/>
    </xf>
    <xf numFmtId="0" fontId="37"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5" fillId="0" borderId="0" xfId="0" applyFont="1" applyAlignment="1">
      <alignment horizontal="left"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9" fillId="0" borderId="0" xfId="0" applyFont="1" applyAlignment="1">
      <alignment horizontal="center" vertical="top" wrapText="1"/>
    </xf>
    <xf numFmtId="0" fontId="0" fillId="0" borderId="0" xfId="0" applyAlignment="1">
      <alignment horizontal="center" wrapText="1"/>
    </xf>
    <xf numFmtId="0" fontId="45" fillId="0" borderId="0" xfId="0" applyFont="1" applyAlignment="1">
      <alignment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6" fontId="49" fillId="0" borderId="9" xfId="1" applyNumberFormat="1" applyFont="1" applyFill="1" applyBorder="1" applyAlignment="1">
      <alignment horizontal="center" vertical="center" wrapText="1"/>
    </xf>
    <xf numFmtId="166" fontId="49" fillId="0" borderId="10" xfId="1" applyNumberFormat="1" applyFont="1" applyFill="1" applyBorder="1" applyAlignment="1">
      <alignment horizontal="center" vertical="center" wrapText="1"/>
    </xf>
    <xf numFmtId="166" fontId="49" fillId="0" borderId="13" xfId="1" applyNumberFormat="1" applyFont="1" applyFill="1" applyBorder="1" applyAlignment="1">
      <alignment horizontal="center" vertical="center" wrapText="1"/>
    </xf>
    <xf numFmtId="166" fontId="48" fillId="0" borderId="9" xfId="1" applyNumberFormat="1" applyFont="1" applyFill="1" applyBorder="1" applyAlignment="1">
      <alignment horizontal="center" vertical="center" wrapText="1"/>
    </xf>
    <xf numFmtId="166" fontId="48" fillId="0" borderId="10" xfId="1" applyNumberFormat="1" applyFont="1" applyFill="1" applyBorder="1" applyAlignment="1">
      <alignment horizontal="center" vertical="center" wrapText="1"/>
    </xf>
    <xf numFmtId="166" fontId="48" fillId="5" borderId="9" xfId="1" applyNumberFormat="1" applyFont="1" applyFill="1" applyBorder="1" applyAlignment="1">
      <alignment horizontal="center" vertical="center" wrapText="1"/>
    </xf>
    <xf numFmtId="166" fontId="48" fillId="5" borderId="10"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2124075</xdr:colOff>
      <xdr:row>4</xdr:row>
      <xdr:rowOff>123825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2390775" y="8953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F7" sqref="F7"/>
    </sheetView>
  </sheetViews>
  <sheetFormatPr baseColWidth="10" defaultColWidth="11.42578125" defaultRowHeight="15" x14ac:dyDescent="0.25"/>
  <cols>
    <col min="1" max="1" width="4" style="31" customWidth="1"/>
    <col min="2" max="2" width="46" style="31" customWidth="1"/>
    <col min="3" max="3" width="1.28515625" style="31" hidden="1" customWidth="1"/>
    <col min="4" max="4" width="35" style="31" customWidth="1"/>
    <col min="5" max="5" width="0.28515625" style="31" hidden="1" customWidth="1"/>
    <col min="6" max="6" width="18.85546875" style="30" customWidth="1"/>
    <col min="7" max="7" width="15.5703125" style="30" bestFit="1" customWidth="1"/>
    <col min="8" max="10" width="11.42578125" style="30"/>
    <col min="11" max="11" width="24" style="30" bestFit="1" customWidth="1"/>
    <col min="12" max="16384" width="11.42578125" style="30"/>
  </cols>
  <sheetData>
    <row r="2" spans="1:6" ht="15.75" customHeight="1" x14ac:dyDescent="0.25">
      <c r="A2" s="349" t="s">
        <v>443</v>
      </c>
      <c r="B2" s="349"/>
      <c r="C2" s="349"/>
      <c r="D2" s="349"/>
      <c r="E2" s="262"/>
      <c r="F2" s="262"/>
    </row>
    <row r="3" spans="1:6" x14ac:dyDescent="0.25">
      <c r="A3" s="350" t="s">
        <v>15</v>
      </c>
      <c r="B3" s="350"/>
      <c r="C3" s="350"/>
      <c r="D3" s="350"/>
      <c r="E3" s="273"/>
      <c r="F3" s="273"/>
    </row>
    <row r="4" spans="1:6" x14ac:dyDescent="0.25">
      <c r="A4" s="350" t="s">
        <v>16</v>
      </c>
      <c r="B4" s="350"/>
      <c r="C4" s="350"/>
      <c r="D4" s="350"/>
      <c r="E4" s="273"/>
      <c r="F4" s="273"/>
    </row>
    <row r="10" spans="1:6" ht="18.75" x14ac:dyDescent="0.25">
      <c r="A10" s="344" t="s">
        <v>63</v>
      </c>
      <c r="B10" s="344"/>
      <c r="C10" s="344"/>
      <c r="D10" s="344"/>
      <c r="E10" s="274"/>
      <c r="F10" s="274"/>
    </row>
    <row r="11" spans="1:6" ht="18.75" x14ac:dyDescent="0.25">
      <c r="A11" s="344" t="s">
        <v>445</v>
      </c>
      <c r="B11" s="344"/>
      <c r="C11" s="344"/>
      <c r="D11" s="344"/>
      <c r="E11" s="274"/>
      <c r="F11" s="274"/>
    </row>
    <row r="12" spans="1:6" ht="18.75" x14ac:dyDescent="0.25">
      <c r="A12" s="344" t="s">
        <v>1</v>
      </c>
      <c r="B12" s="344"/>
      <c r="C12" s="344"/>
      <c r="D12" s="344"/>
      <c r="E12" s="274"/>
      <c r="F12" s="274"/>
    </row>
    <row r="13" spans="1:6" ht="18.75" x14ac:dyDescent="0.25">
      <c r="A13" s="26"/>
      <c r="B13" s="99"/>
      <c r="C13" s="99"/>
      <c r="D13" s="26"/>
      <c r="E13" s="26"/>
    </row>
    <row r="14" spans="1:6" ht="16.5" x14ac:dyDescent="0.25">
      <c r="A14" s="20"/>
      <c r="B14" s="20"/>
      <c r="C14" s="20"/>
      <c r="D14" s="96">
        <v>2024</v>
      </c>
      <c r="E14" s="97"/>
    </row>
    <row r="15" spans="1:6" ht="16.5" x14ac:dyDescent="0.25">
      <c r="A15" s="94" t="s">
        <v>62</v>
      </c>
      <c r="B15" s="93"/>
      <c r="C15" s="93"/>
      <c r="D15" s="95"/>
      <c r="E15" s="92"/>
    </row>
    <row r="16" spans="1:6" ht="16.5" x14ac:dyDescent="0.25">
      <c r="A16" s="94" t="s">
        <v>61</v>
      </c>
      <c r="B16" s="93"/>
      <c r="C16" s="93"/>
      <c r="D16" s="92"/>
      <c r="E16" s="92"/>
      <c r="F16" s="30" t="s">
        <v>475</v>
      </c>
    </row>
    <row r="17" spans="1:7" ht="15.75" x14ac:dyDescent="0.25">
      <c r="A17" s="45"/>
      <c r="B17" s="45" t="s">
        <v>60</v>
      </c>
      <c r="C17" s="45"/>
      <c r="D17" s="275">
        <v>540385277.70000005</v>
      </c>
      <c r="E17" s="44"/>
    </row>
    <row r="18" spans="1:7" customFormat="1" ht="15.75" x14ac:dyDescent="0.25">
      <c r="A18" s="85"/>
      <c r="B18" s="45" t="s">
        <v>59</v>
      </c>
      <c r="C18" s="45"/>
      <c r="D18" s="79">
        <v>2029090617.05</v>
      </c>
      <c r="E18" s="80"/>
    </row>
    <row r="19" spans="1:7" ht="15.75" x14ac:dyDescent="0.25">
      <c r="A19" s="45"/>
      <c r="B19" s="45" t="s">
        <v>58</v>
      </c>
      <c r="C19" s="45"/>
      <c r="D19" s="79">
        <v>4809544.8</v>
      </c>
      <c r="E19" s="80"/>
    </row>
    <row r="20" spans="1:7" customFormat="1" ht="15.75" x14ac:dyDescent="0.25">
      <c r="A20" s="85"/>
      <c r="B20" s="45" t="s">
        <v>57</v>
      </c>
      <c r="C20" s="45"/>
      <c r="D20" s="91">
        <v>751597.71</v>
      </c>
      <c r="E20" s="80"/>
    </row>
    <row r="21" spans="1:7" customFormat="1" ht="15.75" hidden="1" x14ac:dyDescent="0.25">
      <c r="A21" s="85"/>
      <c r="B21" s="45" t="s">
        <v>56</v>
      </c>
      <c r="C21" s="45"/>
      <c r="D21" s="79">
        <v>0</v>
      </c>
      <c r="E21" s="80"/>
    </row>
    <row r="22" spans="1:7" ht="15.75" x14ac:dyDescent="0.25">
      <c r="A22" s="46" t="s">
        <v>55</v>
      </c>
      <c r="B22" s="45"/>
      <c r="C22" s="45"/>
      <c r="D22" s="75">
        <f>SUM(D16:D21)</f>
        <v>2575037037.2600002</v>
      </c>
      <c r="E22" s="44"/>
    </row>
    <row r="23" spans="1:7" ht="15.75" x14ac:dyDescent="0.25">
      <c r="A23" s="46"/>
      <c r="B23" s="45"/>
      <c r="C23" s="45"/>
      <c r="D23" s="55"/>
      <c r="E23" s="44"/>
    </row>
    <row r="24" spans="1:7" ht="15.75" x14ac:dyDescent="0.25">
      <c r="A24" s="46" t="s">
        <v>54</v>
      </c>
      <c r="B24" s="45"/>
      <c r="C24" s="45"/>
      <c r="D24" s="47"/>
      <c r="E24" s="47"/>
    </row>
    <row r="25" spans="1:7" ht="15.75" x14ac:dyDescent="0.25">
      <c r="A25" s="45"/>
      <c r="B25" s="45" t="s">
        <v>53</v>
      </c>
      <c r="C25" s="45"/>
      <c r="D25" s="91">
        <v>1117572451.1800001</v>
      </c>
      <c r="E25" s="80"/>
    </row>
    <row r="26" spans="1:7" ht="15.75" x14ac:dyDescent="0.25">
      <c r="A26" s="46" t="s">
        <v>52</v>
      </c>
      <c r="B26" s="45"/>
      <c r="C26" s="45"/>
      <c r="D26" s="56">
        <f>SUM(D25:D25)</f>
        <v>1117572451.1800001</v>
      </c>
      <c r="E26" s="44"/>
    </row>
    <row r="27" spans="1:7" ht="5.25" customHeight="1" x14ac:dyDescent="0.25">
      <c r="A27" s="46"/>
      <c r="B27" s="45"/>
      <c r="C27" s="45"/>
      <c r="D27" s="55"/>
      <c r="E27" s="44"/>
    </row>
    <row r="28" spans="1:7" ht="16.5" thickBot="1" x14ac:dyDescent="0.3">
      <c r="A28" s="90" t="s">
        <v>51</v>
      </c>
      <c r="B28" s="89"/>
      <c r="C28" s="89"/>
      <c r="D28" s="87">
        <f>SUM(D26,D22)</f>
        <v>3692609488.4400005</v>
      </c>
      <c r="E28" s="88"/>
    </row>
    <row r="29" spans="1:7" ht="11.25" customHeight="1" thickTop="1" x14ac:dyDescent="0.25">
      <c r="A29" s="45"/>
      <c r="B29" s="45" t="s">
        <v>7</v>
      </c>
      <c r="C29" s="45"/>
      <c r="D29" s="47"/>
      <c r="E29" s="47"/>
    </row>
    <row r="30" spans="1:7" ht="15.75" x14ac:dyDescent="0.25">
      <c r="A30" s="46" t="s">
        <v>50</v>
      </c>
      <c r="B30" s="45"/>
      <c r="C30" s="45"/>
      <c r="D30" s="47"/>
      <c r="E30" s="47"/>
      <c r="G30" s="74"/>
    </row>
    <row r="31" spans="1:7" ht="15.75" x14ac:dyDescent="0.25">
      <c r="A31" s="46" t="s">
        <v>49</v>
      </c>
      <c r="B31" s="45"/>
      <c r="C31" s="45"/>
      <c r="D31" s="44"/>
      <c r="E31" s="44"/>
    </row>
    <row r="32" spans="1:7" ht="15.75" x14ac:dyDescent="0.25">
      <c r="A32" s="45"/>
      <c r="B32" s="45" t="s">
        <v>48</v>
      </c>
      <c r="C32" s="45"/>
      <c r="D32" s="86">
        <v>193082</v>
      </c>
      <c r="E32" s="79"/>
    </row>
    <row r="33" spans="1:8" customFormat="1" ht="15.75" x14ac:dyDescent="0.25">
      <c r="A33" s="85"/>
      <c r="B33" s="45" t="s">
        <v>47</v>
      </c>
      <c r="C33" s="45"/>
      <c r="D33" s="86">
        <v>129902410.48</v>
      </c>
      <c r="E33" s="80"/>
    </row>
    <row r="34" spans="1:8" customFormat="1" ht="15.75" x14ac:dyDescent="0.25">
      <c r="A34" s="85"/>
      <c r="B34" s="45" t="s">
        <v>46</v>
      </c>
      <c r="C34" s="45"/>
      <c r="D34" s="83">
        <v>23897212.640000001</v>
      </c>
      <c r="E34" s="84"/>
    </row>
    <row r="35" spans="1:8" ht="15.75" x14ac:dyDescent="0.25">
      <c r="A35" s="46" t="s">
        <v>45</v>
      </c>
      <c r="B35" s="45"/>
      <c r="C35" s="45"/>
      <c r="D35" s="255">
        <f>SUM(D32:D34)</f>
        <v>153992705.12</v>
      </c>
      <c r="E35" s="44"/>
      <c r="H35" s="30" t="s">
        <v>430</v>
      </c>
    </row>
    <row r="36" spans="1:8" ht="9" customHeight="1" x14ac:dyDescent="0.25">
      <c r="A36" s="46"/>
      <c r="B36" s="45"/>
      <c r="C36" s="45"/>
      <c r="D36" s="55"/>
      <c r="E36" s="44"/>
    </row>
    <row r="37" spans="1:8" ht="15.75" x14ac:dyDescent="0.25">
      <c r="A37" s="46" t="s">
        <v>44</v>
      </c>
      <c r="B37" s="45"/>
      <c r="C37" s="45"/>
      <c r="D37" s="75">
        <f>SUM(D35)</f>
        <v>153992705.12</v>
      </c>
      <c r="E37" s="82"/>
    </row>
    <row r="38" spans="1:8" ht="9.75" customHeight="1" x14ac:dyDescent="0.25">
      <c r="A38" s="46"/>
      <c r="B38" s="45"/>
      <c r="C38" s="45"/>
      <c r="D38" s="47"/>
      <c r="E38" s="47"/>
    </row>
    <row r="39" spans="1:8" ht="15.75" x14ac:dyDescent="0.25">
      <c r="A39" s="46" t="s">
        <v>43</v>
      </c>
      <c r="B39" s="45"/>
      <c r="C39" s="45"/>
      <c r="D39" s="47"/>
      <c r="E39" s="47"/>
    </row>
    <row r="40" spans="1:8" customFormat="1" ht="15.75" x14ac:dyDescent="0.25">
      <c r="A40" s="81"/>
      <c r="B40" s="45" t="s">
        <v>42</v>
      </c>
      <c r="C40" s="45"/>
      <c r="D40" s="79">
        <v>1014524280</v>
      </c>
      <c r="E40" s="80"/>
    </row>
    <row r="41" spans="1:8" ht="15.75" x14ac:dyDescent="0.25">
      <c r="A41" s="45"/>
      <c r="B41" s="1" t="s">
        <v>41</v>
      </c>
      <c r="C41" s="45"/>
      <c r="D41" s="47">
        <v>341641763.35000002</v>
      </c>
      <c r="E41" s="44"/>
      <c r="F41" s="69"/>
    </row>
    <row r="42" spans="1:8" ht="15.75" x14ac:dyDescent="0.25">
      <c r="A42" s="45"/>
      <c r="B42" s="78" t="s">
        <v>40</v>
      </c>
      <c r="C42" s="45"/>
      <c r="D42" s="261">
        <v>2182450739.9699998</v>
      </c>
      <c r="E42" s="77"/>
      <c r="F42" s="69"/>
      <c r="G42" s="76"/>
    </row>
    <row r="43" spans="1:8" ht="15.75" x14ac:dyDescent="0.25">
      <c r="A43" s="46" t="s">
        <v>39</v>
      </c>
      <c r="B43" s="45"/>
      <c r="C43" s="45"/>
      <c r="D43" s="75">
        <f>SUM(D39:D42)</f>
        <v>3538616783.3199997</v>
      </c>
      <c r="E43" s="55"/>
      <c r="F43" s="69"/>
      <c r="G43" s="74"/>
    </row>
    <row r="44" spans="1:8" ht="10.5" customHeight="1" x14ac:dyDescent="0.25">
      <c r="A44" s="46"/>
      <c r="B44" s="45"/>
      <c r="C44" s="45"/>
      <c r="D44" s="59"/>
      <c r="E44" s="59"/>
      <c r="F44" s="69"/>
    </row>
    <row r="45" spans="1:8" ht="16.5" thickBot="1" x14ac:dyDescent="0.3">
      <c r="A45" s="73" t="s">
        <v>38</v>
      </c>
      <c r="B45" s="72"/>
      <c r="C45" s="72"/>
      <c r="D45" s="70">
        <f>+D37+D43</f>
        <v>3692609488.4399996</v>
      </c>
      <c r="E45" s="71"/>
      <c r="F45" s="69"/>
    </row>
    <row r="46" spans="1:8" ht="16.5" thickTop="1" x14ac:dyDescent="0.25">
      <c r="A46" s="45"/>
      <c r="B46" s="45"/>
      <c r="C46" s="45"/>
      <c r="D46" s="68">
        <f>+D28-D45</f>
        <v>0</v>
      </c>
      <c r="E46" s="45"/>
    </row>
    <row r="47" spans="1:8" x14ac:dyDescent="0.25">
      <c r="A47" s="348" t="s">
        <v>21</v>
      </c>
      <c r="B47" s="348"/>
      <c r="C47" s="348"/>
      <c r="D47" s="348"/>
      <c r="E47" s="348"/>
    </row>
    <row r="48" spans="1:8" ht="18.75" x14ac:dyDescent="0.3">
      <c r="A48" s="67"/>
      <c r="B48" s="66"/>
      <c r="C48" s="65"/>
      <c r="D48" s="65"/>
      <c r="E48" s="64"/>
    </row>
    <row r="49" spans="1:5" ht="18.75" x14ac:dyDescent="0.3">
      <c r="A49" s="67"/>
      <c r="B49" s="66"/>
      <c r="C49" s="65"/>
      <c r="D49" s="65"/>
      <c r="E49" s="64"/>
    </row>
    <row r="50" spans="1:5" ht="35.25" customHeight="1" x14ac:dyDescent="0.25">
      <c r="A50" s="347" t="s">
        <v>37</v>
      </c>
      <c r="B50" s="347"/>
      <c r="C50" s="347"/>
      <c r="D50" s="347"/>
      <c r="E50" s="347"/>
    </row>
    <row r="51" spans="1:5" ht="27.75" customHeight="1" x14ac:dyDescent="0.25">
      <c r="A51" s="28"/>
      <c r="B51" s="28"/>
      <c r="C51" s="28"/>
      <c r="D51" s="28"/>
      <c r="E51" s="28"/>
    </row>
    <row r="52" spans="1:5" ht="17.25" x14ac:dyDescent="0.3">
      <c r="A52" s="17"/>
      <c r="B52" s="18"/>
      <c r="C52" s="19"/>
      <c r="D52" s="19"/>
      <c r="E52" s="34"/>
    </row>
    <row r="53" spans="1:5" ht="37.5" customHeight="1" x14ac:dyDescent="0.25">
      <c r="A53" s="347" t="s">
        <v>474</v>
      </c>
      <c r="B53" s="347"/>
      <c r="C53" s="347"/>
      <c r="D53" s="347"/>
      <c r="E53" s="347"/>
    </row>
    <row r="54" spans="1:5" ht="17.25" x14ac:dyDescent="0.3">
      <c r="A54" s="17"/>
      <c r="B54" s="21"/>
      <c r="C54" s="24"/>
      <c r="D54" s="25"/>
      <c r="E54" s="33"/>
    </row>
    <row r="55" spans="1:5" ht="54.75" customHeight="1" x14ac:dyDescent="0.25">
      <c r="A55" s="346" t="s">
        <v>509</v>
      </c>
      <c r="B55" s="346"/>
      <c r="C55" s="345" t="s">
        <v>36</v>
      </c>
      <c r="D55" s="345"/>
      <c r="E55" s="345"/>
    </row>
  </sheetData>
  <mergeCells count="11">
    <mergeCell ref="A2:D2"/>
    <mergeCell ref="A3:D3"/>
    <mergeCell ref="A4:D4"/>
    <mergeCell ref="A10:D10"/>
    <mergeCell ref="A11:D11"/>
    <mergeCell ref="A12:D12"/>
    <mergeCell ref="C55:E55"/>
    <mergeCell ref="A55:B55"/>
    <mergeCell ref="A50:E50"/>
    <mergeCell ref="A53:E53"/>
    <mergeCell ref="A47:E47"/>
  </mergeCells>
  <printOptions horizontalCentered="1"/>
  <pageMargins left="0.35433070866141736" right="0.35433070866141736" top="0.19685039370078741"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A3" sqref="A3:F5"/>
    </sheetView>
  </sheetViews>
  <sheetFormatPr baseColWidth="10" defaultColWidth="11.42578125" defaultRowHeight="15" x14ac:dyDescent="0.25"/>
  <cols>
    <col min="1" max="1" width="8.140625" style="31" customWidth="1"/>
    <col min="2" max="2" width="48.7109375" style="31" customWidth="1"/>
    <col min="3" max="3" width="1.7109375" style="31" hidden="1" customWidth="1"/>
    <col min="4" max="4" width="26.5703125" style="31" customWidth="1"/>
    <col min="5" max="5" width="9.85546875" style="31" customWidth="1"/>
    <col min="6" max="6" width="3.7109375" style="31" hidden="1" customWidth="1"/>
    <col min="7" max="7" width="19.85546875" style="31" customWidth="1"/>
    <col min="8" max="8" width="14.85546875" style="31" hidden="1" customWidth="1"/>
    <col min="9" max="9" width="44" style="31" customWidth="1"/>
    <col min="10" max="10" width="11.42578125" style="31"/>
    <col min="11" max="16384" width="11.42578125" style="30"/>
  </cols>
  <sheetData>
    <row r="3" spans="1:8" ht="15.75" x14ac:dyDescent="0.25">
      <c r="A3" s="351" t="s">
        <v>14</v>
      </c>
      <c r="B3" s="351"/>
      <c r="C3" s="351"/>
      <c r="D3" s="351"/>
      <c r="E3" s="351"/>
      <c r="F3" s="351"/>
    </row>
    <row r="4" spans="1:8" x14ac:dyDescent="0.25">
      <c r="A4" s="350" t="s">
        <v>15</v>
      </c>
      <c r="B4" s="350"/>
      <c r="C4" s="350"/>
      <c r="D4" s="350"/>
      <c r="E4" s="350"/>
      <c r="F4" s="350"/>
    </row>
    <row r="5" spans="1:8" x14ac:dyDescent="0.25">
      <c r="A5" s="350" t="s">
        <v>16</v>
      </c>
      <c r="B5" s="350"/>
      <c r="C5" s="350"/>
      <c r="D5" s="350"/>
      <c r="E5" s="350"/>
      <c r="F5" s="350"/>
    </row>
    <row r="11" spans="1:8" ht="20.25" customHeight="1" x14ac:dyDescent="0.25">
      <c r="A11" s="344" t="s">
        <v>35</v>
      </c>
      <c r="B11" s="344"/>
      <c r="C11" s="344"/>
      <c r="D11" s="344"/>
      <c r="E11" s="344"/>
    </row>
    <row r="12" spans="1:8" ht="18.75" x14ac:dyDescent="0.25">
      <c r="A12" s="344" t="s">
        <v>446</v>
      </c>
      <c r="B12" s="344"/>
      <c r="C12" s="344"/>
      <c r="D12" s="344"/>
      <c r="E12" s="344"/>
    </row>
    <row r="13" spans="1:8" ht="18.75" x14ac:dyDescent="0.25">
      <c r="A13" s="344" t="s">
        <v>1</v>
      </c>
      <c r="B13" s="344"/>
      <c r="C13" s="344"/>
      <c r="D13" s="344"/>
      <c r="E13" s="344"/>
    </row>
    <row r="14" spans="1:8" x14ac:dyDescent="0.25">
      <c r="B14" s="63"/>
      <c r="C14" s="63"/>
    </row>
    <row r="15" spans="1:8" x14ac:dyDescent="0.25">
      <c r="D15" s="61">
        <v>2024</v>
      </c>
      <c r="E15" s="62"/>
    </row>
    <row r="16" spans="1:8" ht="15.75" x14ac:dyDescent="0.25">
      <c r="A16" s="46" t="s">
        <v>34</v>
      </c>
      <c r="B16" s="60"/>
      <c r="C16" s="60"/>
      <c r="D16" s="58"/>
      <c r="E16" s="59"/>
      <c r="H16" s="36"/>
    </row>
    <row r="17" spans="1:11" ht="15.75" x14ac:dyDescent="0.25">
      <c r="A17" s="45"/>
      <c r="B17" s="57" t="s">
        <v>33</v>
      </c>
      <c r="C17" s="45"/>
      <c r="D17" s="47">
        <v>438209953</v>
      </c>
      <c r="E17" s="44"/>
      <c r="H17" s="36"/>
      <c r="I17" s="36"/>
    </row>
    <row r="18" spans="1:11" ht="19.5" customHeight="1" x14ac:dyDescent="0.25">
      <c r="A18" s="45"/>
      <c r="B18" s="57" t="s">
        <v>32</v>
      </c>
      <c r="C18" s="45"/>
      <c r="D18" s="47">
        <v>368908280.83999997</v>
      </c>
      <c r="E18" s="44"/>
      <c r="G18" s="39"/>
      <c r="H18" s="36"/>
      <c r="I18" s="36"/>
    </row>
    <row r="19" spans="1:11" ht="15.75" x14ac:dyDescent="0.25">
      <c r="A19" s="45"/>
      <c r="B19" s="45" t="s">
        <v>31</v>
      </c>
      <c r="C19" s="45"/>
      <c r="D19" s="47">
        <v>10195061.75</v>
      </c>
      <c r="E19" s="44"/>
      <c r="H19" s="36"/>
    </row>
    <row r="20" spans="1:11" ht="15.75" x14ac:dyDescent="0.25">
      <c r="A20" s="46" t="s">
        <v>30</v>
      </c>
      <c r="B20" s="45"/>
      <c r="C20" s="45"/>
      <c r="D20" s="56">
        <f>SUM(D17:D19)</f>
        <v>817313295.58999991</v>
      </c>
      <c r="E20" s="44"/>
      <c r="G20" s="36"/>
      <c r="H20" s="36"/>
    </row>
    <row r="21" spans="1:11" ht="15.75" x14ac:dyDescent="0.25">
      <c r="A21" s="46"/>
      <c r="B21" s="45"/>
      <c r="C21" s="45"/>
      <c r="D21" s="55"/>
      <c r="E21" s="44"/>
      <c r="H21" s="36"/>
      <c r="I21" s="36"/>
    </row>
    <row r="22" spans="1:11" ht="5.25" customHeight="1" x14ac:dyDescent="0.25">
      <c r="A22" s="45"/>
      <c r="B22" s="45" t="s">
        <v>7</v>
      </c>
      <c r="C22" s="45"/>
      <c r="D22" s="47"/>
      <c r="E22" s="47"/>
    </row>
    <row r="23" spans="1:11" ht="15.75" x14ac:dyDescent="0.25">
      <c r="A23" s="46" t="s">
        <v>29</v>
      </c>
      <c r="B23" s="45"/>
      <c r="C23" s="45"/>
      <c r="D23" s="44"/>
      <c r="E23" s="44"/>
      <c r="H23" s="36"/>
    </row>
    <row r="24" spans="1:11" ht="15.75" x14ac:dyDescent="0.25">
      <c r="A24" s="45"/>
      <c r="B24" s="45" t="s">
        <v>28</v>
      </c>
      <c r="C24" s="45"/>
      <c r="D24" s="53">
        <v>167227887.22</v>
      </c>
      <c r="E24" s="47"/>
      <c r="G24" s="36"/>
      <c r="H24" s="36"/>
      <c r="I24" s="54"/>
    </row>
    <row r="25" spans="1:11" ht="15.75" x14ac:dyDescent="0.25">
      <c r="A25" s="45"/>
      <c r="B25" s="45" t="s">
        <v>27</v>
      </c>
      <c r="C25" s="45"/>
      <c r="D25" s="53">
        <v>19593270.079999998</v>
      </c>
      <c r="E25" s="44"/>
      <c r="G25" s="36" t="s">
        <v>435</v>
      </c>
      <c r="H25" s="36"/>
      <c r="I25" s="54"/>
      <c r="K25" s="51"/>
    </row>
    <row r="26" spans="1:11" ht="15.75" x14ac:dyDescent="0.25">
      <c r="A26" s="45"/>
      <c r="B26" s="45" t="s">
        <v>26</v>
      </c>
      <c r="C26" s="45"/>
      <c r="D26" s="53">
        <v>10158787.41</v>
      </c>
      <c r="E26" s="44"/>
      <c r="H26" s="36"/>
      <c r="I26" s="39"/>
    </row>
    <row r="27" spans="1:11" ht="15.75" x14ac:dyDescent="0.25">
      <c r="A27" s="45"/>
      <c r="B27" s="45" t="s">
        <v>25</v>
      </c>
      <c r="C27" s="45"/>
      <c r="D27" s="53">
        <v>277333115.19999999</v>
      </c>
      <c r="E27" s="44"/>
      <c r="G27" s="36"/>
      <c r="H27" s="36"/>
      <c r="I27" s="52"/>
      <c r="K27" s="51"/>
    </row>
    <row r="28" spans="1:11" ht="15.75" x14ac:dyDescent="0.25">
      <c r="A28" s="45"/>
      <c r="B28" s="45" t="s">
        <v>24</v>
      </c>
      <c r="C28" s="45"/>
      <c r="D28" s="50">
        <v>1358472.33</v>
      </c>
      <c r="E28" s="44"/>
      <c r="H28" s="36"/>
    </row>
    <row r="29" spans="1:11" ht="15.75" x14ac:dyDescent="0.25">
      <c r="A29" s="46" t="s">
        <v>23</v>
      </c>
      <c r="B29" s="45"/>
      <c r="C29" s="45"/>
      <c r="D29" s="49">
        <f>SUM(D24:D28)</f>
        <v>475671532.23999995</v>
      </c>
      <c r="E29" s="44"/>
      <c r="G29" s="36"/>
      <c r="H29" s="36"/>
    </row>
    <row r="30" spans="1:11" ht="15.75" x14ac:dyDescent="0.25">
      <c r="A30" s="48"/>
      <c r="B30" s="45"/>
      <c r="C30" s="45"/>
      <c r="D30" s="47"/>
      <c r="E30" s="47"/>
      <c r="H30" s="36"/>
    </row>
    <row r="31" spans="1:11" ht="16.5" thickBot="1" x14ac:dyDescent="0.3">
      <c r="A31" s="46" t="s">
        <v>22</v>
      </c>
      <c r="B31" s="45"/>
      <c r="C31" s="45"/>
      <c r="D31" s="43">
        <f>+D20-D29</f>
        <v>341641763.34999996</v>
      </c>
      <c r="E31" s="44"/>
      <c r="H31" s="36"/>
      <c r="I31" s="42"/>
    </row>
    <row r="32" spans="1:11" ht="15.75" thickTop="1" x14ac:dyDescent="0.25">
      <c r="D32" s="41"/>
      <c r="E32" s="36"/>
      <c r="G32" s="39"/>
    </row>
    <row r="33" spans="1:10" x14ac:dyDescent="0.25">
      <c r="A33" s="354" t="s">
        <v>21</v>
      </c>
      <c r="B33" s="354"/>
      <c r="C33" s="354"/>
      <c r="D33" s="354"/>
      <c r="E33" s="354"/>
    </row>
    <row r="34" spans="1:10" x14ac:dyDescent="0.25">
      <c r="B34" s="37"/>
      <c r="C34" s="37"/>
      <c r="D34" s="36"/>
    </row>
    <row r="35" spans="1:10" ht="36.75" customHeight="1" x14ac:dyDescent="0.25">
      <c r="A35" s="352" t="s">
        <v>20</v>
      </c>
      <c r="B35" s="352"/>
      <c r="C35" s="352"/>
      <c r="D35" s="352"/>
      <c r="E35" s="352"/>
    </row>
    <row r="36" spans="1:10" ht="18.75" customHeight="1" x14ac:dyDescent="0.25">
      <c r="A36" s="355"/>
      <c r="B36" s="356"/>
      <c r="C36" s="356"/>
      <c r="D36" s="356"/>
      <c r="E36" s="356"/>
    </row>
    <row r="37" spans="1:10" ht="24.75" customHeight="1" x14ac:dyDescent="0.25">
      <c r="A37" s="16"/>
      <c r="B37" s="35"/>
      <c r="C37" s="35"/>
      <c r="D37" s="35"/>
      <c r="E37" s="35"/>
    </row>
    <row r="38" spans="1:10" ht="37.5" customHeight="1" x14ac:dyDescent="0.25">
      <c r="A38" s="347" t="s">
        <v>10</v>
      </c>
      <c r="B38" s="347"/>
      <c r="C38" s="347"/>
      <c r="D38" s="347"/>
      <c r="E38" s="347"/>
    </row>
    <row r="39" spans="1:10" ht="17.25" x14ac:dyDescent="0.3">
      <c r="A39" s="17"/>
      <c r="B39" s="18"/>
      <c r="C39" s="19"/>
      <c r="D39" s="19"/>
      <c r="E39" s="34"/>
    </row>
    <row r="40" spans="1:10" ht="17.25" x14ac:dyDescent="0.3">
      <c r="A40" s="17"/>
      <c r="B40" s="18"/>
      <c r="C40" s="19"/>
      <c r="D40" s="19"/>
      <c r="E40" s="34"/>
    </row>
    <row r="41" spans="1:10" ht="36" customHeight="1" x14ac:dyDescent="0.25">
      <c r="A41" s="347" t="s">
        <v>474</v>
      </c>
      <c r="B41" s="347"/>
      <c r="C41" s="347"/>
      <c r="D41" s="347"/>
      <c r="E41" s="347"/>
    </row>
    <row r="42" spans="1:10" ht="20.25" customHeight="1" x14ac:dyDescent="0.25">
      <c r="A42" s="28"/>
      <c r="B42" s="28"/>
      <c r="C42" s="28"/>
      <c r="D42" s="28"/>
      <c r="E42" s="28"/>
    </row>
    <row r="43" spans="1:10" ht="17.25" x14ac:dyDescent="0.3">
      <c r="A43" s="17"/>
      <c r="B43" s="21"/>
      <c r="C43" s="24"/>
      <c r="D43" s="25"/>
      <c r="E43" s="33"/>
      <c r="F43" s="30"/>
      <c r="G43" s="30"/>
      <c r="H43" s="30"/>
      <c r="I43" s="30"/>
      <c r="J43" s="30"/>
    </row>
    <row r="44" spans="1:10" ht="36" customHeight="1" x14ac:dyDescent="0.25">
      <c r="A44" s="346" t="s">
        <v>508</v>
      </c>
      <c r="B44" s="346"/>
      <c r="C44" s="345" t="s">
        <v>19</v>
      </c>
      <c r="D44" s="353"/>
      <c r="E44" s="353"/>
      <c r="F44" s="30"/>
      <c r="G44" s="30"/>
      <c r="H44" s="30"/>
      <c r="I44" s="30"/>
      <c r="J44" s="30"/>
    </row>
    <row r="52" spans="2:10" ht="16.5" x14ac:dyDescent="0.25">
      <c r="B52" s="345" t="s">
        <v>18</v>
      </c>
      <c r="C52" s="353"/>
      <c r="D52" s="353"/>
      <c r="E52" s="353"/>
      <c r="F52" s="30"/>
      <c r="G52" s="30"/>
      <c r="H52" s="30"/>
      <c r="I52" s="30"/>
      <c r="J52" s="3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I99"/>
  <sheetViews>
    <sheetView zoomScaleNormal="100" workbookViewId="0">
      <selection activeCell="A2" sqref="A2:F4"/>
    </sheetView>
  </sheetViews>
  <sheetFormatPr baseColWidth="10" defaultColWidth="11.42578125" defaultRowHeight="15" x14ac:dyDescent="0.25"/>
  <cols>
    <col min="1" max="1" width="7.28515625" style="31" customWidth="1"/>
    <col min="2" max="2" width="54.7109375" style="31" customWidth="1"/>
    <col min="3" max="3" width="2" style="31" hidden="1" customWidth="1"/>
    <col min="4" max="4" width="24.7109375" style="32" customWidth="1"/>
    <col min="5" max="5" width="1.7109375" style="31" hidden="1" customWidth="1"/>
    <col min="6" max="6" width="2.7109375" style="31" hidden="1" customWidth="1"/>
    <col min="7" max="7" width="15.85546875" style="30" bestFit="1" customWidth="1"/>
    <col min="8" max="8" width="19.5703125" style="30" customWidth="1"/>
    <col min="9" max="9" width="15.140625" style="30" bestFit="1" customWidth="1"/>
    <col min="10" max="16384" width="11.42578125" style="30"/>
  </cols>
  <sheetData>
    <row r="2" spans="1:6" ht="15.75" x14ac:dyDescent="0.25">
      <c r="A2" s="351" t="s">
        <v>14</v>
      </c>
      <c r="B2" s="351"/>
      <c r="C2" s="351"/>
      <c r="D2" s="351"/>
      <c r="E2" s="351"/>
      <c r="F2" s="351"/>
    </row>
    <row r="3" spans="1:6" x14ac:dyDescent="0.25">
      <c r="A3" s="350" t="s">
        <v>15</v>
      </c>
      <c r="B3" s="350"/>
      <c r="C3" s="350"/>
      <c r="D3" s="350"/>
      <c r="E3" s="350"/>
      <c r="F3" s="350"/>
    </row>
    <row r="4" spans="1:6" x14ac:dyDescent="0.25">
      <c r="A4" s="350" t="s">
        <v>16</v>
      </c>
      <c r="B4" s="350"/>
      <c r="C4" s="350"/>
      <c r="D4" s="350"/>
      <c r="E4" s="350"/>
      <c r="F4" s="350"/>
    </row>
    <row r="5" spans="1:6" x14ac:dyDescent="0.25">
      <c r="A5" s="29"/>
      <c r="B5" s="29"/>
      <c r="C5" s="29"/>
      <c r="D5" s="29"/>
      <c r="E5" s="29"/>
    </row>
    <row r="6" spans="1:6" x14ac:dyDescent="0.25">
      <c r="A6" s="29"/>
      <c r="B6" s="29"/>
      <c r="C6" s="29"/>
      <c r="D6" s="29"/>
      <c r="E6" s="29"/>
    </row>
    <row r="7" spans="1:6" x14ac:dyDescent="0.25">
      <c r="A7" s="29"/>
      <c r="B7" s="29"/>
      <c r="C7" s="29"/>
      <c r="D7" s="29"/>
      <c r="E7" s="29"/>
    </row>
    <row r="10" spans="1:6" ht="15.75" x14ac:dyDescent="0.25">
      <c r="A10" s="358" t="s">
        <v>444</v>
      </c>
      <c r="B10" s="358"/>
      <c r="C10" s="358"/>
      <c r="D10" s="358"/>
      <c r="E10" s="358"/>
      <c r="F10" s="358"/>
    </row>
    <row r="11" spans="1:6" ht="15.75" x14ac:dyDescent="0.25">
      <c r="A11" s="358" t="s">
        <v>447</v>
      </c>
      <c r="B11" s="358"/>
      <c r="C11" s="358"/>
      <c r="D11" s="358"/>
      <c r="E11" s="358"/>
    </row>
    <row r="12" spans="1:6" ht="15.75" x14ac:dyDescent="0.25">
      <c r="A12" s="358" t="s">
        <v>1</v>
      </c>
      <c r="B12" s="358"/>
      <c r="C12" s="358"/>
      <c r="D12" s="358"/>
      <c r="E12" s="358"/>
    </row>
    <row r="13" spans="1:6" x14ac:dyDescent="0.25">
      <c r="B13" s="63"/>
      <c r="C13" s="63"/>
      <c r="D13" s="40"/>
    </row>
    <row r="14" spans="1:6" x14ac:dyDescent="0.25">
      <c r="D14" s="134">
        <v>2024</v>
      </c>
      <c r="E14" s="62"/>
    </row>
    <row r="15" spans="1:6" x14ac:dyDescent="0.25">
      <c r="A15" s="37" t="s">
        <v>109</v>
      </c>
      <c r="B15" s="126"/>
      <c r="C15" s="126"/>
      <c r="D15" s="133"/>
      <c r="E15" s="105"/>
    </row>
    <row r="16" spans="1:6" customFormat="1" hidden="1" x14ac:dyDescent="0.25">
      <c r="A16" s="110"/>
      <c r="B16" s="1" t="s">
        <v>108</v>
      </c>
      <c r="C16" s="31"/>
      <c r="D16" s="124">
        <v>0</v>
      </c>
      <c r="E16" s="115"/>
      <c r="F16" s="110"/>
    </row>
    <row r="17" spans="1:9" customFormat="1" hidden="1" x14ac:dyDescent="0.25">
      <c r="A17" s="110"/>
      <c r="B17" s="1" t="s">
        <v>107</v>
      </c>
      <c r="C17" s="31"/>
      <c r="D17" s="124">
        <v>0</v>
      </c>
      <c r="E17" s="115"/>
      <c r="F17" s="110"/>
    </row>
    <row r="18" spans="1:9" customFormat="1" x14ac:dyDescent="0.25">
      <c r="A18" s="110"/>
      <c r="B18" s="1" t="s">
        <v>106</v>
      </c>
      <c r="C18" s="31"/>
      <c r="D18" s="271">
        <v>192561902.28999999</v>
      </c>
      <c r="E18" s="115"/>
      <c r="F18" s="110"/>
    </row>
    <row r="19" spans="1:9" x14ac:dyDescent="0.25">
      <c r="B19" s="1" t="s">
        <v>105</v>
      </c>
      <c r="D19" s="272">
        <v>368908280.83999997</v>
      </c>
      <c r="E19" s="109"/>
      <c r="H19" s="74"/>
    </row>
    <row r="20" spans="1:9" customFormat="1" hidden="1" x14ac:dyDescent="0.25">
      <c r="A20" s="110"/>
      <c r="B20" s="1" t="s">
        <v>104</v>
      </c>
      <c r="C20" s="31"/>
      <c r="D20" s="124">
        <v>0</v>
      </c>
      <c r="E20" s="115"/>
      <c r="F20" s="110"/>
    </row>
    <row r="21" spans="1:9" customFormat="1" hidden="1" x14ac:dyDescent="0.25">
      <c r="A21" s="110"/>
      <c r="B21" s="1" t="s">
        <v>103</v>
      </c>
      <c r="C21" s="31"/>
      <c r="D21" s="124">
        <v>0</v>
      </c>
      <c r="E21" s="115"/>
      <c r="F21" s="110"/>
    </row>
    <row r="22" spans="1:9" customFormat="1" hidden="1" x14ac:dyDescent="0.25">
      <c r="A22" s="110"/>
      <c r="B22" s="1" t="s">
        <v>102</v>
      </c>
      <c r="C22" s="31"/>
      <c r="D22" s="124">
        <v>0</v>
      </c>
      <c r="E22" s="115"/>
      <c r="F22" s="110"/>
    </row>
    <row r="23" spans="1:9" customFormat="1" x14ac:dyDescent="0.25">
      <c r="A23" s="110"/>
      <c r="B23" s="1" t="s">
        <v>74</v>
      </c>
      <c r="C23" s="31"/>
      <c r="D23" s="124">
        <v>10195061.75</v>
      </c>
      <c r="E23" s="115"/>
      <c r="F23" s="110"/>
      <c r="H23" s="153"/>
    </row>
    <row r="24" spans="1:9" customFormat="1" ht="30" hidden="1" x14ac:dyDescent="0.25">
      <c r="A24" s="110"/>
      <c r="B24" s="1" t="s">
        <v>101</v>
      </c>
      <c r="C24" s="31"/>
      <c r="D24" s="124">
        <v>0</v>
      </c>
      <c r="E24" s="115"/>
      <c r="F24" s="110"/>
    </row>
    <row r="25" spans="1:9" x14ac:dyDescent="0.25">
      <c r="B25" s="1" t="s">
        <v>100</v>
      </c>
      <c r="D25" s="40">
        <v>-121235647</v>
      </c>
      <c r="E25" s="109"/>
      <c r="H25" s="260"/>
      <c r="I25" s="260"/>
    </row>
    <row r="26" spans="1:9" customFormat="1" x14ac:dyDescent="0.25">
      <c r="A26" s="110"/>
      <c r="B26" s="1" t="s">
        <v>99</v>
      </c>
      <c r="C26" s="31"/>
      <c r="D26" s="132">
        <v>-18226938.629999999</v>
      </c>
      <c r="E26" s="115"/>
      <c r="F26" s="110"/>
      <c r="H26" s="260"/>
      <c r="I26" s="153"/>
    </row>
    <row r="27" spans="1:9" customFormat="1" x14ac:dyDescent="0.25">
      <c r="A27" s="110"/>
      <c r="B27" s="1" t="s">
        <v>98</v>
      </c>
      <c r="C27" s="31"/>
      <c r="D27" s="132">
        <v>0</v>
      </c>
      <c r="E27" s="115"/>
      <c r="F27" s="110"/>
      <c r="G27" s="131"/>
      <c r="H27" s="153"/>
      <c r="I27" s="122"/>
    </row>
    <row r="28" spans="1:9" x14ac:dyDescent="0.25">
      <c r="B28" s="1" t="s">
        <v>97</v>
      </c>
      <c r="D28" s="40">
        <v>-19593270.079999998</v>
      </c>
      <c r="E28" s="109"/>
      <c r="G28" s="74"/>
      <c r="I28" s="260"/>
    </row>
    <row r="29" spans="1:9" customFormat="1" x14ac:dyDescent="0.25">
      <c r="A29" s="110"/>
      <c r="B29" s="1" t="s">
        <v>96</v>
      </c>
      <c r="C29" s="31"/>
      <c r="D29" s="124">
        <v>0</v>
      </c>
      <c r="E29" s="115"/>
      <c r="F29" s="110"/>
      <c r="I29" s="122"/>
    </row>
    <row r="30" spans="1:9" customFormat="1" x14ac:dyDescent="0.25">
      <c r="A30" s="110"/>
      <c r="B30" s="1" t="s">
        <v>95</v>
      </c>
      <c r="C30" s="31"/>
      <c r="D30" s="124">
        <v>0</v>
      </c>
      <c r="E30" s="115"/>
      <c r="F30" s="110"/>
      <c r="I30" s="128"/>
    </row>
    <row r="31" spans="1:9" x14ac:dyDescent="0.25">
      <c r="B31" s="1" t="s">
        <v>68</v>
      </c>
      <c r="D31" s="130">
        <v>-258325979.27000001</v>
      </c>
      <c r="E31" s="109"/>
      <c r="F31" s="129"/>
      <c r="G31" s="128"/>
      <c r="H31" s="128"/>
      <c r="I31" s="76"/>
    </row>
    <row r="32" spans="1:9" x14ac:dyDescent="0.25">
      <c r="A32" s="37" t="s">
        <v>94</v>
      </c>
      <c r="D32" s="127">
        <f>SUM(D16:D31)</f>
        <v>154283409.90000001</v>
      </c>
      <c r="E32" s="109"/>
      <c r="G32" s="76"/>
      <c r="H32" s="76"/>
      <c r="I32" s="76"/>
    </row>
    <row r="33" spans="1:9" x14ac:dyDescent="0.25">
      <c r="B33" s="31" t="s">
        <v>7</v>
      </c>
      <c r="E33" s="36"/>
      <c r="G33" s="76"/>
      <c r="H33" s="76"/>
      <c r="I33" s="76"/>
    </row>
    <row r="34" spans="1:9" x14ac:dyDescent="0.25">
      <c r="A34" s="37" t="s">
        <v>93</v>
      </c>
      <c r="B34" s="126"/>
      <c r="C34" s="126"/>
      <c r="D34" s="108"/>
      <c r="E34" s="36"/>
      <c r="G34" s="125"/>
      <c r="H34" s="125"/>
      <c r="I34" s="76"/>
    </row>
    <row r="35" spans="1:9" customFormat="1" hidden="1" x14ac:dyDescent="0.25">
      <c r="A35" s="110"/>
      <c r="B35" s="1" t="s">
        <v>92</v>
      </c>
      <c r="C35" s="31"/>
      <c r="D35" s="124"/>
      <c r="E35" s="115"/>
      <c r="F35" s="110"/>
    </row>
    <row r="36" spans="1:9" customFormat="1" hidden="1" x14ac:dyDescent="0.25">
      <c r="A36" s="110"/>
      <c r="B36" s="1" t="s">
        <v>91</v>
      </c>
      <c r="C36" s="31"/>
      <c r="D36" s="124"/>
      <c r="E36" s="115"/>
      <c r="F36" s="110"/>
    </row>
    <row r="37" spans="1:9" customFormat="1" ht="30" hidden="1" x14ac:dyDescent="0.25">
      <c r="A37" s="110"/>
      <c r="B37" s="1" t="s">
        <v>90</v>
      </c>
      <c r="C37" s="31"/>
      <c r="D37" s="124"/>
      <c r="E37" s="115"/>
      <c r="F37" s="110"/>
    </row>
    <row r="38" spans="1:9" customFormat="1" ht="30" hidden="1" x14ac:dyDescent="0.25">
      <c r="A38" s="110"/>
      <c r="B38" s="1" t="s">
        <v>89</v>
      </c>
      <c r="C38" s="31"/>
      <c r="D38" s="124"/>
      <c r="E38" s="115"/>
      <c r="F38" s="110"/>
    </row>
    <row r="39" spans="1:9" customFormat="1" ht="30" hidden="1" x14ac:dyDescent="0.25">
      <c r="A39" s="110"/>
      <c r="B39" s="1" t="s">
        <v>88</v>
      </c>
      <c r="C39" s="31"/>
      <c r="D39" s="124"/>
      <c r="E39" s="115"/>
      <c r="F39" s="110"/>
    </row>
    <row r="40" spans="1:9" customFormat="1" hidden="1" x14ac:dyDescent="0.25">
      <c r="A40" s="110"/>
      <c r="B40" s="1" t="s">
        <v>74</v>
      </c>
      <c r="C40" s="31"/>
      <c r="D40" s="124"/>
      <c r="E40" s="115"/>
      <c r="F40" s="110"/>
    </row>
    <row r="41" spans="1:9" customFormat="1" hidden="1" x14ac:dyDescent="0.25">
      <c r="A41" s="113"/>
      <c r="B41" s="3"/>
      <c r="C41" s="110"/>
      <c r="D41" s="124"/>
      <c r="E41" s="112"/>
      <c r="F41" s="110"/>
    </row>
    <row r="42" spans="1:9" x14ac:dyDescent="0.25">
      <c r="B42" s="1" t="s">
        <v>87</v>
      </c>
      <c r="D42" s="108">
        <v>-35064357.689999998</v>
      </c>
      <c r="E42" s="109"/>
    </row>
    <row r="43" spans="1:9" ht="30" hidden="1" x14ac:dyDescent="0.25">
      <c r="B43" s="1" t="s">
        <v>86</v>
      </c>
      <c r="D43" s="123">
        <v>0</v>
      </c>
      <c r="E43" s="109"/>
    </row>
    <row r="44" spans="1:9" customFormat="1" ht="30" hidden="1" x14ac:dyDescent="0.25">
      <c r="A44" s="110"/>
      <c r="B44" s="1" t="s">
        <v>85</v>
      </c>
      <c r="C44" s="31"/>
      <c r="D44" s="111">
        <v>0</v>
      </c>
      <c r="E44" s="115"/>
      <c r="F44" s="110"/>
    </row>
    <row r="45" spans="1:9" customFormat="1" ht="30" hidden="1" x14ac:dyDescent="0.25">
      <c r="A45" s="110"/>
      <c r="B45" s="1" t="s">
        <v>84</v>
      </c>
      <c r="C45" s="31"/>
      <c r="D45" s="111">
        <v>0</v>
      </c>
      <c r="E45" s="115"/>
      <c r="F45" s="110"/>
    </row>
    <row r="46" spans="1:9" customFormat="1" ht="30" hidden="1" x14ac:dyDescent="0.25">
      <c r="A46" s="110"/>
      <c r="B46" s="1" t="s">
        <v>83</v>
      </c>
      <c r="C46" s="31"/>
      <c r="D46" s="111">
        <v>0</v>
      </c>
      <c r="E46" s="115"/>
      <c r="F46" s="110"/>
    </row>
    <row r="47" spans="1:9" customFormat="1" hidden="1" x14ac:dyDescent="0.25">
      <c r="A47" s="110"/>
      <c r="B47" s="1" t="s">
        <v>82</v>
      </c>
      <c r="C47" s="31"/>
      <c r="D47" s="111">
        <v>0</v>
      </c>
      <c r="E47" s="115"/>
      <c r="F47" s="110"/>
    </row>
    <row r="48" spans="1:9" customFormat="1" x14ac:dyDescent="0.25">
      <c r="A48" s="110"/>
      <c r="B48" s="1" t="s">
        <v>81</v>
      </c>
      <c r="C48" s="31"/>
      <c r="D48" s="111">
        <v>-76206683.510000005</v>
      </c>
      <c r="E48" s="115"/>
      <c r="F48" s="110"/>
      <c r="G48" s="122"/>
    </row>
    <row r="49" spans="1:6" customFormat="1" x14ac:dyDescent="0.25">
      <c r="A49" s="110"/>
      <c r="B49" s="1" t="s">
        <v>68</v>
      </c>
      <c r="C49" s="31"/>
      <c r="D49" s="121"/>
      <c r="E49" s="115"/>
      <c r="F49" s="116"/>
    </row>
    <row r="50" spans="1:6" s="118" customFormat="1" x14ac:dyDescent="0.25">
      <c r="A50" s="37" t="s">
        <v>80</v>
      </c>
      <c r="B50" s="119"/>
      <c r="C50" s="119"/>
      <c r="D50" s="114">
        <f>SUM(D34:D49)</f>
        <v>-111271041.2</v>
      </c>
      <c r="E50" s="120"/>
      <c r="F50" s="119"/>
    </row>
    <row r="51" spans="1:6" customFormat="1" hidden="1" x14ac:dyDescent="0.25">
      <c r="A51" s="113" t="s">
        <v>79</v>
      </c>
      <c r="B51" s="117"/>
      <c r="C51" s="117"/>
      <c r="D51" s="114"/>
      <c r="E51" s="36"/>
      <c r="F51" s="31"/>
    </row>
    <row r="52" spans="1:6" customFormat="1" hidden="1" x14ac:dyDescent="0.25">
      <c r="A52" s="110"/>
      <c r="B52" s="1" t="s">
        <v>78</v>
      </c>
      <c r="C52" s="31"/>
      <c r="D52" s="111">
        <v>0</v>
      </c>
      <c r="E52" s="115"/>
      <c r="F52" s="110"/>
    </row>
    <row r="53" spans="1:6" customFormat="1" hidden="1" x14ac:dyDescent="0.25">
      <c r="A53" s="110"/>
      <c r="B53" s="1" t="s">
        <v>77</v>
      </c>
      <c r="C53" s="31"/>
      <c r="D53" s="111">
        <v>0</v>
      </c>
      <c r="E53" s="115"/>
      <c r="F53" s="110"/>
    </row>
    <row r="54" spans="1:6" customFormat="1" hidden="1" x14ac:dyDescent="0.25">
      <c r="A54" s="110"/>
      <c r="B54" s="1" t="s">
        <v>76</v>
      </c>
      <c r="C54" s="31"/>
      <c r="D54" s="111">
        <v>0</v>
      </c>
      <c r="E54" s="115"/>
      <c r="F54" s="110"/>
    </row>
    <row r="55" spans="1:6" customFormat="1" ht="30" hidden="1" x14ac:dyDescent="0.25">
      <c r="A55" s="110"/>
      <c r="B55" s="1" t="s">
        <v>75</v>
      </c>
      <c r="C55" s="31"/>
      <c r="D55" s="111">
        <v>0</v>
      </c>
      <c r="E55" s="115"/>
      <c r="F55" s="110"/>
    </row>
    <row r="56" spans="1:6" customFormat="1" hidden="1" x14ac:dyDescent="0.25">
      <c r="A56" s="110"/>
      <c r="B56" s="1" t="s">
        <v>74</v>
      </c>
      <c r="C56" s="31"/>
      <c r="D56" s="111">
        <v>0</v>
      </c>
      <c r="E56" s="115"/>
      <c r="F56" s="110"/>
    </row>
    <row r="57" spans="1:6" customFormat="1" hidden="1" x14ac:dyDescent="0.25">
      <c r="A57" s="113"/>
      <c r="B57" s="3"/>
      <c r="C57" s="110"/>
      <c r="D57" s="111"/>
      <c r="E57" s="112"/>
      <c r="F57" s="110"/>
    </row>
    <row r="58" spans="1:6" customFormat="1" ht="30" hidden="1" x14ac:dyDescent="0.25">
      <c r="A58" s="110"/>
      <c r="B58" s="1" t="s">
        <v>73</v>
      </c>
      <c r="C58" s="31"/>
      <c r="D58" s="111">
        <v>0</v>
      </c>
      <c r="E58" s="115"/>
      <c r="F58" s="110"/>
    </row>
    <row r="59" spans="1:6" customFormat="1" ht="30" hidden="1" x14ac:dyDescent="0.25">
      <c r="A59" s="110"/>
      <c r="B59" s="1" t="s">
        <v>72</v>
      </c>
      <c r="C59" s="31"/>
      <c r="D59" s="111">
        <v>0</v>
      </c>
      <c r="E59" s="115"/>
      <c r="F59" s="110"/>
    </row>
    <row r="60" spans="1:6" customFormat="1" hidden="1" x14ac:dyDescent="0.25">
      <c r="A60" s="110"/>
      <c r="B60" s="1" t="s">
        <v>71</v>
      </c>
      <c r="C60" s="31"/>
      <c r="D60" s="111">
        <v>0</v>
      </c>
      <c r="E60" s="115"/>
      <c r="F60" s="110"/>
    </row>
    <row r="61" spans="1:6" customFormat="1" hidden="1" x14ac:dyDescent="0.25">
      <c r="A61" s="110"/>
      <c r="B61" s="1" t="s">
        <v>70</v>
      </c>
      <c r="C61" s="31"/>
      <c r="D61" s="111">
        <v>0</v>
      </c>
      <c r="E61" s="115"/>
      <c r="F61" s="110"/>
    </row>
    <row r="62" spans="1:6" customFormat="1" ht="30" hidden="1" x14ac:dyDescent="0.25">
      <c r="A62" s="110"/>
      <c r="B62" s="1" t="s">
        <v>69</v>
      </c>
      <c r="C62" s="31"/>
      <c r="D62" s="111">
        <v>0</v>
      </c>
      <c r="E62" s="115"/>
      <c r="F62" s="110"/>
    </row>
    <row r="63" spans="1:6" customFormat="1" hidden="1" x14ac:dyDescent="0.25">
      <c r="A63" s="110"/>
      <c r="B63" s="1" t="s">
        <v>68</v>
      </c>
      <c r="C63" s="31"/>
      <c r="D63" s="111">
        <v>0</v>
      </c>
      <c r="E63" s="115"/>
      <c r="F63" s="116"/>
    </row>
    <row r="64" spans="1:6" customFormat="1" hidden="1" x14ac:dyDescent="0.25">
      <c r="A64" s="113" t="s">
        <v>67</v>
      </c>
      <c r="B64" s="110"/>
      <c r="C64" s="110"/>
      <c r="D64" s="114">
        <f>SUM(D52:D63)</f>
        <v>0</v>
      </c>
      <c r="E64" s="115"/>
      <c r="F64" s="110"/>
    </row>
    <row r="65" spans="1:9" customFormat="1" x14ac:dyDescent="0.25">
      <c r="A65" s="113"/>
      <c r="B65" s="110"/>
      <c r="C65" s="110"/>
      <c r="D65" s="111"/>
      <c r="E65" s="112"/>
      <c r="F65" s="110"/>
    </row>
    <row r="66" spans="1:9" x14ac:dyDescent="0.25">
      <c r="A66" s="38" t="s">
        <v>66</v>
      </c>
      <c r="D66" s="108">
        <f>+D32+D50</f>
        <v>43012368.700000003</v>
      </c>
      <c r="E66" s="109"/>
    </row>
    <row r="67" spans="1:9" x14ac:dyDescent="0.25">
      <c r="A67" s="31" t="s">
        <v>65</v>
      </c>
      <c r="D67" s="270">
        <v>497372909</v>
      </c>
      <c r="E67" s="109"/>
    </row>
    <row r="68" spans="1:9" x14ac:dyDescent="0.25">
      <c r="A68" s="37" t="s">
        <v>64</v>
      </c>
      <c r="D68" s="269">
        <f>SUM(D66:D67)</f>
        <v>540385277.70000005</v>
      </c>
      <c r="E68" s="107"/>
      <c r="H68" s="248"/>
    </row>
    <row r="69" spans="1:9" x14ac:dyDescent="0.25">
      <c r="A69" s="37"/>
      <c r="D69" s="101"/>
      <c r="E69" s="105"/>
    </row>
    <row r="70" spans="1:9" x14ac:dyDescent="0.25">
      <c r="D70" s="106"/>
    </row>
    <row r="71" spans="1:9" ht="28.5" customHeight="1" x14ac:dyDescent="0.25"/>
    <row r="72" spans="1:9" ht="31.5" customHeight="1" x14ac:dyDescent="0.25">
      <c r="A72" s="347" t="s">
        <v>10</v>
      </c>
      <c r="B72" s="347"/>
      <c r="C72" s="347"/>
      <c r="D72" s="347"/>
      <c r="E72" s="347"/>
      <c r="F72" s="104"/>
      <c r="G72" s="104"/>
      <c r="H72" s="104"/>
      <c r="I72" s="104"/>
    </row>
    <row r="73" spans="1:9" ht="17.25" x14ac:dyDescent="0.3">
      <c r="A73" s="17"/>
      <c r="B73" s="18"/>
      <c r="C73" s="19"/>
      <c r="D73" s="19"/>
      <c r="E73" s="34"/>
      <c r="F73" s="3"/>
      <c r="G73" s="3"/>
      <c r="H73" s="4"/>
      <c r="I73" s="1"/>
    </row>
    <row r="74" spans="1:9" ht="17.25" x14ac:dyDescent="0.3">
      <c r="A74" s="17"/>
      <c r="B74" s="18"/>
      <c r="C74" s="19"/>
      <c r="D74" s="19"/>
      <c r="E74" s="34"/>
      <c r="F74" s="3"/>
      <c r="G74" s="3"/>
      <c r="H74" s="1"/>
      <c r="I74" s="1"/>
    </row>
    <row r="75" spans="1:9" ht="35.25" customHeight="1" x14ac:dyDescent="0.25">
      <c r="A75" s="347" t="s">
        <v>474</v>
      </c>
      <c r="B75" s="347"/>
      <c r="C75" s="347"/>
      <c r="D75" s="347"/>
      <c r="E75" s="347"/>
      <c r="F75" s="104"/>
      <c r="G75" s="104"/>
      <c r="H75" s="104"/>
      <c r="I75" s="104"/>
    </row>
    <row r="76" spans="1:9" ht="17.25" x14ac:dyDescent="0.3">
      <c r="A76" s="17"/>
      <c r="B76" s="21"/>
      <c r="C76" s="22"/>
      <c r="D76" s="23"/>
      <c r="E76" s="103"/>
      <c r="F76" s="3"/>
      <c r="G76" s="3"/>
      <c r="H76" s="1"/>
      <c r="I76" s="1"/>
    </row>
    <row r="77" spans="1:9" ht="17.25" x14ac:dyDescent="0.3">
      <c r="A77" s="17"/>
      <c r="B77" s="21"/>
      <c r="C77" s="24"/>
      <c r="D77" s="25"/>
      <c r="E77" s="33"/>
      <c r="F77" s="3"/>
      <c r="G77" s="3"/>
      <c r="H77" s="1"/>
      <c r="I77" s="1"/>
    </row>
    <row r="78" spans="1:9" ht="43.5" customHeight="1" x14ac:dyDescent="0.25">
      <c r="A78" s="357" t="s">
        <v>510</v>
      </c>
      <c r="B78" s="357"/>
      <c r="C78" s="345" t="s">
        <v>11</v>
      </c>
      <c r="D78" s="345"/>
      <c r="E78" s="345"/>
      <c r="F78" s="102"/>
      <c r="G78" s="102"/>
      <c r="H78" s="102"/>
      <c r="I78" s="102"/>
    </row>
    <row r="79" spans="1:9" ht="18.75" x14ac:dyDescent="0.25">
      <c r="A79" s="26"/>
      <c r="B79" s="26"/>
      <c r="C79" s="26"/>
      <c r="D79" s="98"/>
      <c r="E79" s="26"/>
    </row>
    <row r="89" spans="4:5" x14ac:dyDescent="0.25">
      <c r="D89" s="101"/>
      <c r="E89" s="100"/>
    </row>
    <row r="90" spans="4:5" x14ac:dyDescent="0.25">
      <c r="D90" s="101"/>
      <c r="E90" s="100"/>
    </row>
    <row r="91" spans="4:5" x14ac:dyDescent="0.25">
      <c r="D91" s="101"/>
      <c r="E91" s="100"/>
    </row>
    <row r="92" spans="4:5" x14ac:dyDescent="0.25">
      <c r="D92" s="101"/>
      <c r="E92" s="100"/>
    </row>
    <row r="93" spans="4:5" x14ac:dyDescent="0.25">
      <c r="D93" s="101"/>
      <c r="E93" s="100"/>
    </row>
    <row r="94" spans="4:5" x14ac:dyDescent="0.25">
      <c r="D94" s="101"/>
      <c r="E94" s="100"/>
    </row>
    <row r="95" spans="4:5" x14ac:dyDescent="0.25">
      <c r="D95" s="101"/>
      <c r="E95" s="100"/>
    </row>
    <row r="96" spans="4:5" x14ac:dyDescent="0.25">
      <c r="D96" s="101"/>
      <c r="E96" s="100"/>
    </row>
    <row r="97" spans="4:5" x14ac:dyDescent="0.25">
      <c r="D97" s="101"/>
      <c r="E97" s="100"/>
    </row>
    <row r="98" spans="4:5" x14ac:dyDescent="0.25">
      <c r="D98" s="101"/>
      <c r="E98" s="100"/>
    </row>
    <row r="99" spans="4:5" x14ac:dyDescent="0.25">
      <c r="D99" s="101"/>
      <c r="E99" s="100"/>
    </row>
  </sheetData>
  <mergeCells count="10">
    <mergeCell ref="A2:F2"/>
    <mergeCell ref="A3:F3"/>
    <mergeCell ref="A4:F4"/>
    <mergeCell ref="A75:E75"/>
    <mergeCell ref="A78:B78"/>
    <mergeCell ref="C78:E78"/>
    <mergeCell ref="A11:E11"/>
    <mergeCell ref="A12:E12"/>
    <mergeCell ref="A72:E72"/>
    <mergeCell ref="A10:F10"/>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4"/>
  <sheetViews>
    <sheetView zoomScaleNormal="100" workbookViewId="0">
      <selection activeCell="C23" sqref="C23:K23"/>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262" t="s">
        <v>14</v>
      </c>
      <c r="D2" s="262"/>
      <c r="E2" s="262"/>
      <c r="F2" s="262"/>
      <c r="G2" s="262"/>
      <c r="H2" s="262"/>
    </row>
    <row r="3" spans="1:13" x14ac:dyDescent="0.25">
      <c r="C3" s="350" t="s">
        <v>15</v>
      </c>
      <c r="D3" s="350"/>
      <c r="E3" s="350"/>
      <c r="F3" s="350"/>
      <c r="G3" s="350"/>
      <c r="H3" s="350"/>
      <c r="I3" s="350"/>
      <c r="J3" s="350"/>
      <c r="K3" s="350"/>
    </row>
    <row r="4" spans="1:13" x14ac:dyDescent="0.25">
      <c r="C4" s="350" t="s">
        <v>16</v>
      </c>
      <c r="D4" s="350"/>
      <c r="E4" s="350"/>
      <c r="F4" s="350"/>
      <c r="G4" s="350"/>
      <c r="H4" s="350"/>
      <c r="I4" s="350"/>
      <c r="J4" s="350"/>
      <c r="K4" s="350"/>
    </row>
    <row r="5" spans="1:13" x14ac:dyDescent="0.25">
      <c r="C5" s="29"/>
      <c r="D5" s="29"/>
      <c r="E5" s="29"/>
      <c r="F5" s="29"/>
      <c r="G5" s="29"/>
      <c r="H5" s="29"/>
      <c r="I5" s="29"/>
      <c r="J5" s="29"/>
      <c r="K5" s="29"/>
    </row>
    <row r="6" spans="1:13" x14ac:dyDescent="0.25">
      <c r="C6" s="29"/>
      <c r="D6" s="29"/>
      <c r="E6" s="29"/>
      <c r="F6" s="29"/>
      <c r="G6" s="29"/>
      <c r="H6" s="29"/>
      <c r="I6" s="29"/>
      <c r="J6" s="29"/>
      <c r="K6" s="29"/>
    </row>
    <row r="9" spans="1:13" ht="15.75" x14ac:dyDescent="0.25">
      <c r="B9" s="359"/>
      <c r="C9" s="359"/>
      <c r="D9" s="359"/>
      <c r="E9" s="359"/>
      <c r="F9" s="359"/>
      <c r="G9" s="359"/>
      <c r="H9" s="359"/>
      <c r="I9" s="359"/>
      <c r="J9" s="359"/>
      <c r="K9" s="359"/>
    </row>
    <row r="10" spans="1:13" ht="15.75" customHeight="1" x14ac:dyDescent="0.25">
      <c r="A10" s="359" t="s">
        <v>0</v>
      </c>
      <c r="B10" s="359"/>
      <c r="C10" s="359"/>
      <c r="D10" s="359"/>
      <c r="E10" s="359"/>
      <c r="F10" s="359"/>
      <c r="G10" s="359"/>
      <c r="H10" s="359"/>
      <c r="I10" s="359"/>
      <c r="J10" s="359"/>
      <c r="K10" s="359"/>
    </row>
    <row r="11" spans="1:13" ht="15.75" customHeight="1" x14ac:dyDescent="0.25">
      <c r="A11" s="359" t="s">
        <v>446</v>
      </c>
      <c r="B11" s="359"/>
      <c r="C11" s="359"/>
      <c r="D11" s="359"/>
      <c r="E11" s="359"/>
      <c r="F11" s="359"/>
      <c r="G11" s="359"/>
      <c r="H11" s="359"/>
      <c r="I11" s="359"/>
      <c r="J11" s="359"/>
      <c r="K11" s="359"/>
    </row>
    <row r="12" spans="1:13" ht="15.75" customHeight="1" x14ac:dyDescent="0.25">
      <c r="A12" s="359" t="s">
        <v>1</v>
      </c>
      <c r="B12" s="359"/>
      <c r="C12" s="359"/>
      <c r="D12" s="359"/>
      <c r="E12" s="359"/>
      <c r="F12" s="359"/>
      <c r="G12" s="359"/>
      <c r="H12" s="359"/>
      <c r="I12" s="359"/>
      <c r="J12" s="359"/>
      <c r="K12" s="359"/>
    </row>
    <row r="13" spans="1:13" x14ac:dyDescent="0.25">
      <c r="C13" s="249"/>
      <c r="D13" s="249"/>
      <c r="G13" s="249"/>
      <c r="J13" s="249"/>
    </row>
    <row r="14" spans="1:13" ht="30" x14ac:dyDescent="0.25">
      <c r="E14" s="250" t="s">
        <v>2</v>
      </c>
      <c r="F14" s="250"/>
      <c r="G14" s="251"/>
      <c r="H14" s="250"/>
      <c r="I14" s="250" t="s">
        <v>3</v>
      </c>
      <c r="J14" s="250"/>
      <c r="K14" s="250" t="s">
        <v>4</v>
      </c>
      <c r="L14" s="4"/>
    </row>
    <row r="15" spans="1:13" s="9" customFormat="1" x14ac:dyDescent="0.25">
      <c r="A15" s="3"/>
      <c r="B15" s="252"/>
      <c r="C15" s="252" t="s">
        <v>17</v>
      </c>
      <c r="D15" s="252"/>
      <c r="E15" s="5">
        <v>1014524280</v>
      </c>
      <c r="F15" s="6"/>
      <c r="G15" s="7"/>
      <c r="H15" s="6"/>
      <c r="I15" s="7">
        <v>2948179491.5</v>
      </c>
      <c r="J15" s="263"/>
      <c r="K15" s="7">
        <f>SUM(E15,I15)</f>
        <v>3962703771.5</v>
      </c>
      <c r="L15" s="3"/>
      <c r="M15" s="8"/>
    </row>
    <row r="16" spans="1:13" x14ac:dyDescent="0.25">
      <c r="C16" s="1" t="s">
        <v>5</v>
      </c>
      <c r="E16" s="10">
        <v>0</v>
      </c>
      <c r="F16" s="11"/>
      <c r="G16" s="12"/>
      <c r="H16" s="11"/>
      <c r="I16" s="12">
        <f>-765710042.73-32388.8+13680</f>
        <v>-765728751.52999997</v>
      </c>
      <c r="J16" s="14"/>
      <c r="K16" s="7">
        <f t="shared" ref="K16:K17" si="0">SUM(E16,I16)</f>
        <v>-765728751.52999997</v>
      </c>
      <c r="M16" s="4"/>
    </row>
    <row r="17" spans="1:14" x14ac:dyDescent="0.25">
      <c r="C17" s="1" t="s">
        <v>6</v>
      </c>
      <c r="E17" s="10"/>
      <c r="F17" s="11"/>
      <c r="G17" s="12"/>
      <c r="H17" s="11"/>
      <c r="I17" s="12">
        <v>341641763.35000002</v>
      </c>
      <c r="J17" s="14"/>
      <c r="K17" s="7">
        <f t="shared" si="0"/>
        <v>341641763.35000002</v>
      </c>
      <c r="M17" s="12"/>
    </row>
    <row r="18" spans="1:14" ht="16.5" x14ac:dyDescent="0.35">
      <c r="C18" s="252" t="s">
        <v>448</v>
      </c>
      <c r="D18" s="252"/>
      <c r="E18" s="5">
        <v>0</v>
      </c>
      <c r="F18" s="6"/>
      <c r="G18" s="7"/>
      <c r="H18" s="6"/>
      <c r="I18" s="265">
        <f>SUM(I15:I17)</f>
        <v>2524092503.3200002</v>
      </c>
      <c r="J18" s="263"/>
      <c r="K18" s="266">
        <f>SUM(K15:K17)</f>
        <v>3538616783.3200002</v>
      </c>
      <c r="M18" s="13"/>
    </row>
    <row r="19" spans="1:14" s="9" customFormat="1" x14ac:dyDescent="0.25">
      <c r="A19" s="3"/>
      <c r="B19" s="1"/>
      <c r="C19" s="1" t="s">
        <v>7</v>
      </c>
      <c r="D19" s="1"/>
      <c r="E19" s="10"/>
      <c r="F19" s="10"/>
      <c r="G19" s="12"/>
      <c r="H19" s="10"/>
      <c r="I19" s="14"/>
      <c r="J19" s="12"/>
      <c r="K19" s="12"/>
      <c r="L19" s="3"/>
      <c r="M19" s="15"/>
    </row>
    <row r="20" spans="1:14" x14ac:dyDescent="0.25">
      <c r="I20" s="4" t="s">
        <v>12</v>
      </c>
      <c r="K20" s="14"/>
    </row>
    <row r="21" spans="1:14" x14ac:dyDescent="0.25">
      <c r="C21" s="360" t="str">
        <f>+'[1]ESF - Situación Financiera'!A39</f>
        <v>Las notas de la 07a la  23 son parte integral de estos Estados Financieros.</v>
      </c>
      <c r="D21" s="360"/>
      <c r="E21" s="360"/>
      <c r="F21" s="360"/>
      <c r="G21" s="360"/>
      <c r="H21" s="360"/>
      <c r="I21" s="13"/>
      <c r="K21" s="253"/>
    </row>
    <row r="22" spans="1:14" x14ac:dyDescent="0.25">
      <c r="C22" s="254"/>
      <c r="D22" s="254"/>
      <c r="G22" s="254"/>
      <c r="I22" s="4"/>
      <c r="J22" s="254"/>
      <c r="K22" s="14"/>
    </row>
    <row r="23" spans="1:14" ht="28.5" customHeight="1" x14ac:dyDescent="0.25">
      <c r="C23" s="352" t="s">
        <v>8</v>
      </c>
      <c r="D23" s="352"/>
      <c r="E23" s="352"/>
      <c r="F23" s="352"/>
      <c r="G23" s="352"/>
      <c r="H23" s="352"/>
      <c r="I23" s="352"/>
      <c r="J23" s="352"/>
      <c r="K23" s="352"/>
      <c r="M23" s="13"/>
    </row>
    <row r="24" spans="1:14" ht="28.5" customHeight="1" x14ac:dyDescent="0.25">
      <c r="C24" s="16"/>
      <c r="D24" s="16"/>
      <c r="E24" s="16"/>
      <c r="F24" s="16"/>
      <c r="G24" s="16"/>
      <c r="H24" s="16"/>
      <c r="I24" s="16"/>
      <c r="J24" s="16"/>
      <c r="K24" s="16"/>
      <c r="M24" s="13"/>
    </row>
    <row r="25" spans="1:14" ht="46.5" customHeight="1" x14ac:dyDescent="0.25">
      <c r="C25" s="16"/>
      <c r="D25" s="16"/>
      <c r="E25" s="16"/>
      <c r="F25" s="16"/>
      <c r="G25" s="16"/>
      <c r="H25" s="16"/>
      <c r="I25" s="16"/>
      <c r="J25" s="16"/>
      <c r="K25" s="16" t="s">
        <v>13</v>
      </c>
      <c r="M25" s="13"/>
      <c r="N25" s="2" t="s">
        <v>9</v>
      </c>
    </row>
    <row r="26" spans="1:14" ht="33.75" customHeight="1" x14ac:dyDescent="0.25">
      <c r="C26" s="347" t="s">
        <v>10</v>
      </c>
      <c r="D26" s="347"/>
      <c r="E26" s="347"/>
      <c r="F26" s="347"/>
      <c r="G26" s="347"/>
      <c r="H26" s="347"/>
      <c r="I26" s="347"/>
      <c r="J26" s="347"/>
      <c r="K26" s="347"/>
    </row>
    <row r="27" spans="1:14" ht="33.75" customHeight="1" x14ac:dyDescent="0.25">
      <c r="C27" s="28"/>
      <c r="D27" s="28"/>
      <c r="E27" s="28"/>
      <c r="F27" s="28"/>
      <c r="G27" s="28"/>
      <c r="H27" s="28"/>
      <c r="I27" s="28"/>
      <c r="J27" s="28"/>
      <c r="K27" s="28"/>
    </row>
    <row r="28" spans="1:14" ht="17.25" x14ac:dyDescent="0.3">
      <c r="C28" s="17"/>
      <c r="D28" s="18"/>
      <c r="E28" s="247"/>
      <c r="F28" s="247"/>
      <c r="G28" s="20"/>
      <c r="I28" s="4"/>
      <c r="M28" s="27"/>
    </row>
    <row r="29" spans="1:14" ht="33.75" customHeight="1" x14ac:dyDescent="0.25">
      <c r="C29" s="347" t="s">
        <v>474</v>
      </c>
      <c r="D29" s="347"/>
      <c r="E29" s="347"/>
      <c r="F29" s="347"/>
      <c r="G29" s="347"/>
      <c r="H29" s="347"/>
      <c r="I29" s="347"/>
      <c r="J29" s="347"/>
      <c r="K29" s="347"/>
    </row>
    <row r="30" spans="1:14" ht="17.25" x14ac:dyDescent="0.3">
      <c r="C30" s="17"/>
      <c r="D30" s="21"/>
      <c r="E30" s="24"/>
      <c r="F30" s="25"/>
      <c r="G30" s="20"/>
    </row>
    <row r="31" spans="1:14" ht="17.25" x14ac:dyDescent="0.3">
      <c r="C31" s="17"/>
      <c r="D31" s="21"/>
      <c r="E31" s="24"/>
      <c r="F31" s="25"/>
      <c r="G31" s="20"/>
    </row>
    <row r="32" spans="1:14" ht="17.25" x14ac:dyDescent="0.3">
      <c r="C32" s="17"/>
      <c r="D32" s="21"/>
      <c r="E32" s="24"/>
      <c r="F32" s="25"/>
      <c r="G32" s="20"/>
    </row>
    <row r="33" spans="3:11" ht="33.75" customHeight="1" x14ac:dyDescent="0.25">
      <c r="C33" s="357" t="s">
        <v>510</v>
      </c>
      <c r="D33" s="357"/>
      <c r="E33" s="345" t="s">
        <v>11</v>
      </c>
      <c r="F33" s="345"/>
      <c r="G33" s="345"/>
      <c r="H33" s="345"/>
      <c r="I33" s="345"/>
      <c r="J33" s="345"/>
      <c r="K33" s="345"/>
    </row>
    <row r="34" spans="3:11" ht="18.75" x14ac:dyDescent="0.25">
      <c r="C34" s="26"/>
      <c r="D34" s="26"/>
      <c r="E34" s="26"/>
      <c r="F34" s="26"/>
      <c r="G34" s="26"/>
    </row>
  </sheetData>
  <mergeCells count="12">
    <mergeCell ref="C3:K3"/>
    <mergeCell ref="C4:K4"/>
    <mergeCell ref="A11:K11"/>
    <mergeCell ref="A10:K10"/>
    <mergeCell ref="C33:D33"/>
    <mergeCell ref="E33:K33"/>
    <mergeCell ref="B9:K9"/>
    <mergeCell ref="C21:H21"/>
    <mergeCell ref="C23:K23"/>
    <mergeCell ref="C26:K26"/>
    <mergeCell ref="A12:K12"/>
    <mergeCell ref="C29:K29"/>
  </mergeCells>
  <printOptions horizontalCentered="1"/>
  <pageMargins left="0.15748031496062992" right="0.15748031496062992" top="0.62992125984251968"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77C6-EE7E-40AE-8E71-FD12392D9369}">
  <sheetPr>
    <tabColor rgb="FFFFFF00"/>
  </sheetPr>
  <dimension ref="B1:J34"/>
  <sheetViews>
    <sheetView showGridLines="0" topLeftCell="B9" zoomScaleNormal="100" workbookViewId="0">
      <selection activeCell="H24" sqref="H24"/>
    </sheetView>
  </sheetViews>
  <sheetFormatPr baseColWidth="10" defaultColWidth="10.85546875" defaultRowHeight="21" x14ac:dyDescent="0.4"/>
  <cols>
    <col min="1" max="1" width="5.5703125" style="279" customWidth="1"/>
    <col min="2" max="2" width="10.28515625" style="340" customWidth="1"/>
    <col min="3" max="3" width="35" style="341" customWidth="1"/>
    <col min="4" max="4" width="23" style="279" bestFit="1" customWidth="1"/>
    <col min="5" max="5" width="22.5703125" style="279" customWidth="1"/>
    <col min="6" max="6" width="14.7109375" style="342" customWidth="1"/>
    <col min="7" max="7" width="20.7109375" style="342" bestFit="1" customWidth="1"/>
    <col min="8" max="8" width="21" style="278" bestFit="1" customWidth="1"/>
    <col min="9" max="9" width="16.85546875" style="279" bestFit="1" customWidth="1"/>
    <col min="10" max="10" width="16.140625" style="279" bestFit="1" customWidth="1"/>
    <col min="11" max="16384" width="10.85546875" style="279"/>
  </cols>
  <sheetData>
    <row r="1" spans="2:8" x14ac:dyDescent="0.4">
      <c r="B1" s="280"/>
      <c r="C1" s="281"/>
      <c r="D1" s="282"/>
      <c r="E1" s="282"/>
      <c r="F1" s="282"/>
      <c r="G1" s="282"/>
    </row>
    <row r="2" spans="2:8" ht="3.75" customHeight="1" x14ac:dyDescent="0.4">
      <c r="B2" s="280"/>
      <c r="C2" s="281"/>
      <c r="D2" s="282"/>
      <c r="E2" s="282"/>
      <c r="F2" s="282"/>
      <c r="G2" s="282"/>
    </row>
    <row r="3" spans="2:8" ht="22.5" x14ac:dyDescent="0.4">
      <c r="B3" s="375" t="s">
        <v>476</v>
      </c>
      <c r="C3" s="375"/>
      <c r="D3" s="375"/>
      <c r="E3" s="375"/>
      <c r="F3" s="375"/>
      <c r="G3" s="375"/>
    </row>
    <row r="4" spans="2:8" x14ac:dyDescent="0.4">
      <c r="B4" s="376" t="s">
        <v>477</v>
      </c>
      <c r="C4" s="376"/>
      <c r="D4" s="376"/>
      <c r="E4" s="376"/>
      <c r="F4" s="376"/>
      <c r="G4" s="376"/>
    </row>
    <row r="5" spans="2:8" x14ac:dyDescent="0.4">
      <c r="B5" s="377" t="s">
        <v>478</v>
      </c>
      <c r="C5" s="377"/>
      <c r="D5" s="377"/>
      <c r="E5" s="377"/>
      <c r="F5" s="377"/>
      <c r="G5" s="377"/>
    </row>
    <row r="6" spans="2:8" x14ac:dyDescent="0.4">
      <c r="B6" s="377" t="s">
        <v>479</v>
      </c>
      <c r="C6" s="377"/>
      <c r="D6" s="377"/>
      <c r="E6" s="377"/>
      <c r="F6" s="377"/>
      <c r="G6" s="377"/>
    </row>
    <row r="7" spans="2:8" ht="12.95" customHeight="1" thickBot="1" x14ac:dyDescent="0.45">
      <c r="B7" s="280"/>
      <c r="C7" s="283"/>
      <c r="D7" s="283"/>
      <c r="E7" s="283"/>
      <c r="F7" s="283"/>
      <c r="G7" s="283"/>
    </row>
    <row r="8" spans="2:8" s="287" customFormat="1" ht="55.5" customHeight="1" thickBot="1" x14ac:dyDescent="0.3">
      <c r="B8" s="365" t="s">
        <v>480</v>
      </c>
      <c r="C8" s="366"/>
      <c r="D8" s="284" t="s">
        <v>481</v>
      </c>
      <c r="E8" s="284" t="s">
        <v>482</v>
      </c>
      <c r="F8" s="284" t="s">
        <v>483</v>
      </c>
      <c r="G8" s="285" t="s">
        <v>484</v>
      </c>
      <c r="H8" s="286"/>
    </row>
    <row r="9" spans="2:8" s="293" customFormat="1" ht="28.5" customHeight="1" thickBot="1" x14ac:dyDescent="0.45">
      <c r="B9" s="288">
        <v>1.1000000000000001</v>
      </c>
      <c r="C9" s="289" t="s">
        <v>485</v>
      </c>
      <c r="D9" s="290">
        <f>+D10+D11+D12+D13</f>
        <v>1054258381.84</v>
      </c>
      <c r="E9" s="290">
        <f>+E10+E11+E12+E13</f>
        <v>571666244.88</v>
      </c>
      <c r="F9" s="291">
        <f>+E9/D9</f>
        <v>0.54224491332216807</v>
      </c>
      <c r="G9" s="292">
        <f>+G11+G10+G13+G12</f>
        <v>482592136.96000004</v>
      </c>
      <c r="H9" s="278"/>
    </row>
    <row r="10" spans="2:8" s="299" customFormat="1" ht="38.25" thickBot="1" x14ac:dyDescent="0.45">
      <c r="B10" s="294" t="s">
        <v>486</v>
      </c>
      <c r="C10" s="295" t="s">
        <v>487</v>
      </c>
      <c r="D10" s="296">
        <v>330489489.10000002</v>
      </c>
      <c r="E10" s="296">
        <v>241153280.84</v>
      </c>
      <c r="F10" s="297">
        <f>+E10/D10</f>
        <v>0.72968517545510037</v>
      </c>
      <c r="G10" s="298">
        <f>+D10-E10</f>
        <v>89336208.26000002</v>
      </c>
      <c r="H10" s="278"/>
    </row>
    <row r="11" spans="2:8" s="299" customFormat="1" ht="20.100000000000001" customHeight="1" thickBot="1" x14ac:dyDescent="0.45">
      <c r="B11" s="294" t="s">
        <v>488</v>
      </c>
      <c r="C11" s="295" t="s">
        <v>489</v>
      </c>
      <c r="D11" s="296">
        <v>300000000</v>
      </c>
      <c r="E11" s="296">
        <v>202757964.03999999</v>
      </c>
      <c r="F11" s="300">
        <f>+E11/D11</f>
        <v>0.67585988013333331</v>
      </c>
      <c r="G11" s="301">
        <f t="shared" ref="G11" si="0">+D11-E11</f>
        <v>97242035.960000008</v>
      </c>
      <c r="H11" s="278"/>
    </row>
    <row r="12" spans="2:8" s="303" customFormat="1" ht="20.100000000000001" customHeight="1" thickBot="1" x14ac:dyDescent="0.45">
      <c r="B12" s="294" t="s">
        <v>490</v>
      </c>
      <c r="C12" s="295" t="s">
        <v>491</v>
      </c>
      <c r="D12" s="296">
        <v>150300000</v>
      </c>
      <c r="E12" s="296">
        <v>127755000</v>
      </c>
      <c r="F12" s="302">
        <f>+E12/D12</f>
        <v>0.85</v>
      </c>
      <c r="G12" s="301">
        <f>+D12-E12</f>
        <v>22545000</v>
      </c>
      <c r="H12" s="278"/>
    </row>
    <row r="13" spans="2:8" s="299" customFormat="1" ht="38.25" thickBot="1" x14ac:dyDescent="0.45">
      <c r="B13" s="304" t="s">
        <v>492</v>
      </c>
      <c r="C13" s="295" t="s">
        <v>493</v>
      </c>
      <c r="D13" s="296">
        <v>273468892.74000001</v>
      </c>
      <c r="E13" s="296">
        <v>0</v>
      </c>
      <c r="F13" s="297"/>
      <c r="G13" s="301">
        <f>+D13-E13</f>
        <v>273468892.74000001</v>
      </c>
      <c r="H13" s="278"/>
    </row>
    <row r="14" spans="2:8" s="305" customFormat="1" ht="19.5" customHeight="1" x14ac:dyDescent="0.4">
      <c r="B14" s="367" t="s">
        <v>480</v>
      </c>
      <c r="C14" s="368"/>
      <c r="D14" s="371" t="s">
        <v>494</v>
      </c>
      <c r="E14" s="373" t="s">
        <v>495</v>
      </c>
      <c r="F14" s="371" t="s">
        <v>496</v>
      </c>
      <c r="G14" s="373" t="s">
        <v>484</v>
      </c>
      <c r="H14" s="278"/>
    </row>
    <row r="15" spans="2:8" s="305" customFormat="1" ht="21.75" thickBot="1" x14ac:dyDescent="0.45">
      <c r="B15" s="369"/>
      <c r="C15" s="370"/>
      <c r="D15" s="372"/>
      <c r="E15" s="374"/>
      <c r="F15" s="372"/>
      <c r="G15" s="374"/>
      <c r="H15" s="278"/>
    </row>
    <row r="16" spans="2:8" s="309" customFormat="1" ht="26.45" customHeight="1" thickBot="1" x14ac:dyDescent="0.45">
      <c r="B16" s="306">
        <v>2.1</v>
      </c>
      <c r="C16" s="307" t="s">
        <v>497</v>
      </c>
      <c r="D16" s="308">
        <f>+D17+D18+D19+D20+D21+D22</f>
        <v>1054258381.84</v>
      </c>
      <c r="E16" s="308">
        <f>+E17+E18+E19+E20+E21+E22</f>
        <v>510212720.60999995</v>
      </c>
      <c r="F16" s="291">
        <f>+E16/D16</f>
        <v>0.48395415146666826</v>
      </c>
      <c r="G16" s="292">
        <f>+G17+G18+G19+G20+G21+G22+G24</f>
        <v>482592136.95999998</v>
      </c>
      <c r="H16" s="278"/>
    </row>
    <row r="17" spans="2:10" ht="20.100000000000001" customHeight="1" thickBot="1" x14ac:dyDescent="0.45">
      <c r="B17" s="310">
        <v>2.1</v>
      </c>
      <c r="C17" s="311" t="s">
        <v>498</v>
      </c>
      <c r="D17" s="312">
        <v>265902779.78999999</v>
      </c>
      <c r="E17" s="312">
        <v>139462585.63</v>
      </c>
      <c r="F17" s="313">
        <f>+E17/D17</f>
        <v>0.52448712924378715</v>
      </c>
      <c r="G17" s="314">
        <f>+D17-E17</f>
        <v>126440194.16</v>
      </c>
      <c r="H17" s="315"/>
    </row>
    <row r="18" spans="2:10" ht="20.100000000000001" customHeight="1" thickBot="1" x14ac:dyDescent="0.45">
      <c r="B18" s="316">
        <v>2.2000000000000002</v>
      </c>
      <c r="C18" s="317" t="s">
        <v>499</v>
      </c>
      <c r="D18" s="318">
        <v>397132794.95999998</v>
      </c>
      <c r="E18" s="318">
        <v>239885823.69999999</v>
      </c>
      <c r="F18" s="319">
        <f t="shared" ref="F18:F22" si="1">+E18/D18</f>
        <v>0.60404435681057711</v>
      </c>
      <c r="G18" s="320">
        <f t="shared" ref="G18:G22" si="2">+D18-E18</f>
        <v>157246971.25999999</v>
      </c>
      <c r="H18" s="315"/>
    </row>
    <row r="19" spans="2:10" ht="20.100000000000001" customHeight="1" thickBot="1" x14ac:dyDescent="0.45">
      <c r="B19" s="316">
        <v>2.2999999999999998</v>
      </c>
      <c r="C19" s="317" t="s">
        <v>500</v>
      </c>
      <c r="D19" s="318">
        <v>46336749.869999997</v>
      </c>
      <c r="E19" s="318">
        <v>19593270.080000002</v>
      </c>
      <c r="F19" s="319">
        <f t="shared" si="1"/>
        <v>0.42284515282081442</v>
      </c>
      <c r="G19" s="321">
        <f t="shared" si="2"/>
        <v>26743479.789999995</v>
      </c>
      <c r="H19" s="315"/>
    </row>
    <row r="20" spans="2:10" ht="20.100000000000001" customHeight="1" thickBot="1" x14ac:dyDescent="0.45">
      <c r="B20" s="316">
        <v>2.4</v>
      </c>
      <c r="C20" s="317" t="s">
        <v>501</v>
      </c>
      <c r="D20" s="322">
        <v>210000</v>
      </c>
      <c r="E20" s="323">
        <v>0</v>
      </c>
      <c r="F20" s="319">
        <f t="shared" si="1"/>
        <v>0</v>
      </c>
      <c r="G20" s="320">
        <f t="shared" si="2"/>
        <v>210000</v>
      </c>
      <c r="H20" s="315"/>
    </row>
    <row r="21" spans="2:10" ht="38.25" thickBot="1" x14ac:dyDescent="0.45">
      <c r="B21" s="324">
        <v>2.6</v>
      </c>
      <c r="C21" s="325" t="s">
        <v>502</v>
      </c>
      <c r="D21" s="326">
        <v>47259537.850000001</v>
      </c>
      <c r="E21" s="326">
        <v>35064357.689999998</v>
      </c>
      <c r="F21" s="319">
        <f t="shared" si="1"/>
        <v>0.7419530381632794</v>
      </c>
      <c r="G21" s="327">
        <f t="shared" si="2"/>
        <v>12195180.160000004</v>
      </c>
    </row>
    <row r="22" spans="2:10" s="331" customFormat="1" ht="20.100000000000001" customHeight="1" thickBot="1" x14ac:dyDescent="0.45">
      <c r="B22" s="328">
        <v>2.7</v>
      </c>
      <c r="C22" s="329" t="s">
        <v>503</v>
      </c>
      <c r="D22" s="322">
        <v>297416519.37</v>
      </c>
      <c r="E22" s="326">
        <v>76206683.510000005</v>
      </c>
      <c r="F22" s="319">
        <f t="shared" si="1"/>
        <v>0.25622881900246886</v>
      </c>
      <c r="G22" s="330">
        <f t="shared" si="2"/>
        <v>221209835.86000001</v>
      </c>
      <c r="H22" s="278"/>
      <c r="I22" s="343"/>
      <c r="J22" s="279"/>
    </row>
    <row r="23" spans="2:10" s="331" customFormat="1" ht="31.5" customHeight="1" thickBot="1" x14ac:dyDescent="0.45">
      <c r="B23" s="332"/>
      <c r="C23" s="361" t="s">
        <v>504</v>
      </c>
      <c r="D23" s="362"/>
      <c r="E23" s="362"/>
      <c r="F23" s="333"/>
      <c r="G23" s="334"/>
      <c r="H23" s="278"/>
    </row>
    <row r="24" spans="2:10" s="339" customFormat="1" ht="29.1" customHeight="1" thickBot="1" x14ac:dyDescent="0.45">
      <c r="B24" s="335"/>
      <c r="C24" s="363" t="s">
        <v>505</v>
      </c>
      <c r="D24" s="364"/>
      <c r="E24" s="336">
        <f>+E9-E16</f>
        <v>61453524.270000041</v>
      </c>
      <c r="F24" s="337"/>
      <c r="G24" s="338">
        <f>+D24-E24</f>
        <v>-61453524.270000041</v>
      </c>
      <c r="H24" s="278"/>
    </row>
    <row r="28" spans="2:10" ht="39" customHeight="1" x14ac:dyDescent="0.4">
      <c r="B28" s="347" t="s">
        <v>10</v>
      </c>
      <c r="C28" s="347"/>
      <c r="D28" s="347"/>
      <c r="E28" s="347"/>
      <c r="F28" s="347"/>
      <c r="G28" s="347"/>
    </row>
    <row r="29" spans="2:10" x14ac:dyDescent="0.4">
      <c r="B29" s="17"/>
      <c r="C29" s="18"/>
      <c r="D29" s="19"/>
      <c r="E29" s="19"/>
      <c r="F29" s="34"/>
    </row>
    <row r="30" spans="2:10" x14ac:dyDescent="0.4">
      <c r="B30" s="17"/>
      <c r="C30" s="18"/>
      <c r="D30" s="19"/>
      <c r="E30" s="19"/>
      <c r="F30" s="34"/>
    </row>
    <row r="31" spans="2:10" ht="37.5" customHeight="1" x14ac:dyDescent="0.4">
      <c r="B31" s="347" t="s">
        <v>474</v>
      </c>
      <c r="C31" s="347"/>
      <c r="D31" s="347"/>
      <c r="E31" s="347"/>
      <c r="F31" s="347"/>
      <c r="G31" s="347"/>
    </row>
    <row r="32" spans="2:10" x14ac:dyDescent="0.4">
      <c r="B32" s="28"/>
      <c r="C32" s="28"/>
      <c r="D32" s="28"/>
      <c r="E32" s="28"/>
      <c r="F32" s="28"/>
    </row>
    <row r="33" spans="2:6" x14ac:dyDescent="0.4">
      <c r="B33" s="17"/>
      <c r="C33" s="21"/>
      <c r="D33" s="24"/>
      <c r="E33" s="25"/>
      <c r="F33" s="33"/>
    </row>
    <row r="34" spans="2:6" ht="38.25" customHeight="1" x14ac:dyDescent="0.4">
      <c r="B34" s="346" t="s">
        <v>508</v>
      </c>
      <c r="C34" s="346"/>
      <c r="D34" s="345" t="s">
        <v>507</v>
      </c>
      <c r="E34" s="353"/>
      <c r="F34" s="353"/>
    </row>
  </sheetData>
  <mergeCells count="16">
    <mergeCell ref="G14:G15"/>
    <mergeCell ref="B3:G3"/>
    <mergeCell ref="B4:G4"/>
    <mergeCell ref="B5:G5"/>
    <mergeCell ref="B6:G6"/>
    <mergeCell ref="B8:C8"/>
    <mergeCell ref="B14:C15"/>
    <mergeCell ref="D14:D15"/>
    <mergeCell ref="E14:E15"/>
    <mergeCell ref="F14:F15"/>
    <mergeCell ref="B34:C34"/>
    <mergeCell ref="D34:F34"/>
    <mergeCell ref="B28:G28"/>
    <mergeCell ref="B31:G31"/>
    <mergeCell ref="C23:E23"/>
    <mergeCell ref="C24:D24"/>
  </mergeCells>
  <printOptions horizontalCentered="1" verticalCentered="1"/>
  <pageMargins left="3.937007874015748E-2" right="3.937007874015748E-2" top="0" bottom="3.937007874015748E-2" header="0.31496062992125984" footer="0.19685039370078741"/>
  <pageSetup scale="75"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P428"/>
  <sheetViews>
    <sheetView topLeftCell="A7" zoomScaleNormal="100" workbookViewId="0">
      <selection activeCell="D7" sqref="D7"/>
    </sheetView>
  </sheetViews>
  <sheetFormatPr baseColWidth="10" defaultRowHeight="15.75" x14ac:dyDescent="0.25"/>
  <cols>
    <col min="1" max="1" width="24.7109375" style="135" customWidth="1"/>
    <col min="2" max="2" width="12.140625" style="135" customWidth="1"/>
    <col min="3" max="3" width="12.85546875" style="135" customWidth="1"/>
    <col min="4" max="4" width="16.7109375" style="135" customWidth="1"/>
    <col min="5" max="5" width="14.140625" style="135" bestFit="1" customWidth="1"/>
    <col min="6" max="6" width="15.42578125" style="135" customWidth="1"/>
    <col min="7" max="7" width="20.7109375" style="136" customWidth="1"/>
    <col min="8" max="8" width="19" style="135" customWidth="1"/>
    <col min="9" max="9" width="19.140625" style="135"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51"/>
      <c r="B1" s="351"/>
      <c r="C1" s="351"/>
      <c r="D1" s="351"/>
      <c r="E1" s="351"/>
      <c r="F1" s="351"/>
      <c r="G1" s="351"/>
      <c r="H1" s="351"/>
      <c r="I1" s="351"/>
    </row>
    <row r="2" spans="1:9" ht="24" customHeight="1" x14ac:dyDescent="0.25">
      <c r="A2" s="350"/>
      <c r="B2" s="350"/>
      <c r="C2" s="350"/>
      <c r="D2" s="350"/>
      <c r="E2" s="350"/>
      <c r="F2" s="350"/>
      <c r="G2" s="350"/>
      <c r="H2" s="350"/>
      <c r="I2" s="350"/>
    </row>
    <row r="3" spans="1:9" ht="24" customHeight="1" x14ac:dyDescent="0.25">
      <c r="A3" s="350"/>
      <c r="B3" s="350"/>
      <c r="C3" s="350"/>
      <c r="D3" s="350"/>
      <c r="E3" s="350"/>
      <c r="F3" s="350"/>
      <c r="G3" s="350"/>
      <c r="H3" s="350"/>
      <c r="I3" s="350"/>
    </row>
    <row r="4" spans="1:9" ht="24" customHeight="1" x14ac:dyDescent="0.25">
      <c r="A4" s="29"/>
      <c r="B4" s="29"/>
      <c r="C4" s="29"/>
      <c r="D4" s="29"/>
      <c r="E4" s="29"/>
      <c r="F4" s="29"/>
      <c r="G4" s="29"/>
      <c r="H4" s="29"/>
      <c r="I4" s="29"/>
    </row>
    <row r="5" spans="1:9" ht="24" customHeight="1" x14ac:dyDescent="0.25">
      <c r="A5" s="29"/>
      <c r="B5" s="29"/>
      <c r="C5" s="29"/>
      <c r="D5" s="29"/>
      <c r="E5" s="29"/>
      <c r="F5" s="29"/>
      <c r="G5" s="29"/>
      <c r="H5" s="29"/>
      <c r="I5" s="29"/>
    </row>
    <row r="6" spans="1:9" ht="24" customHeight="1" x14ac:dyDescent="0.25">
      <c r="A6" s="1"/>
      <c r="B6" s="1"/>
      <c r="C6" s="3"/>
      <c r="D6" s="3"/>
      <c r="E6" s="3"/>
      <c r="F6" s="3"/>
      <c r="G6" s="1"/>
      <c r="H6" s="1"/>
      <c r="I6" s="1"/>
    </row>
    <row r="7" spans="1:9" x14ac:dyDescent="0.25">
      <c r="G7" s="225"/>
    </row>
    <row r="8" spans="1:9" x14ac:dyDescent="0.25">
      <c r="A8" s="402" t="s">
        <v>426</v>
      </c>
      <c r="B8" s="402"/>
      <c r="C8" s="402"/>
      <c r="D8" s="402"/>
      <c r="E8" s="402"/>
      <c r="F8" s="402"/>
      <c r="G8" s="402"/>
      <c r="H8" s="402"/>
      <c r="I8" s="402"/>
    </row>
    <row r="9" spans="1:9" ht="19.5" customHeight="1" x14ac:dyDescent="0.25">
      <c r="A9" s="401" t="s">
        <v>425</v>
      </c>
      <c r="B9" s="401"/>
      <c r="C9" s="401"/>
    </row>
    <row r="11" spans="1:9" ht="78" customHeight="1" x14ac:dyDescent="0.25">
      <c r="A11" s="403" t="s">
        <v>424</v>
      </c>
      <c r="B11" s="403"/>
      <c r="C11" s="403"/>
      <c r="D11" s="403"/>
      <c r="E11" s="403"/>
      <c r="F11" s="403"/>
      <c r="G11" s="403"/>
      <c r="H11" s="403"/>
      <c r="I11" s="403"/>
    </row>
    <row r="12" spans="1:9" x14ac:dyDescent="0.25">
      <c r="G12" s="136" t="s">
        <v>438</v>
      </c>
    </row>
    <row r="13" spans="1:9" ht="39" customHeight="1" x14ac:dyDescent="0.25">
      <c r="A13" s="392" t="s">
        <v>449</v>
      </c>
      <c r="B13" s="392"/>
      <c r="C13" s="392"/>
      <c r="D13" s="392"/>
      <c r="E13" s="392"/>
      <c r="F13" s="392"/>
      <c r="G13" s="392"/>
      <c r="H13" s="392"/>
      <c r="I13" s="392"/>
    </row>
    <row r="14" spans="1:9" x14ac:dyDescent="0.25">
      <c r="A14" s="139"/>
      <c r="B14" s="139"/>
      <c r="C14" s="139"/>
      <c r="D14" s="139"/>
      <c r="E14" s="139"/>
      <c r="F14" s="139"/>
      <c r="G14" s="147"/>
      <c r="H14" s="139"/>
      <c r="I14" s="139"/>
    </row>
    <row r="15" spans="1:9" x14ac:dyDescent="0.25">
      <c r="A15" s="224" t="s">
        <v>423</v>
      </c>
      <c r="B15" s="139"/>
      <c r="C15" s="139"/>
      <c r="D15" s="139"/>
      <c r="E15" s="139"/>
      <c r="F15" s="139"/>
      <c r="G15" s="147"/>
      <c r="H15" s="139"/>
      <c r="I15" s="139"/>
    </row>
    <row r="16" spans="1:9" ht="15.75" customHeight="1" x14ac:dyDescent="0.25">
      <c r="A16" s="382" t="s">
        <v>422</v>
      </c>
      <c r="B16" s="382"/>
      <c r="C16" s="382"/>
      <c r="D16" s="382"/>
      <c r="E16" s="392" t="s">
        <v>421</v>
      </c>
      <c r="F16" s="392"/>
      <c r="G16" s="392"/>
      <c r="H16" s="392"/>
      <c r="I16" s="392"/>
    </row>
    <row r="17" spans="1:9" ht="15.75" customHeight="1" x14ac:dyDescent="0.25">
      <c r="A17" s="381" t="s">
        <v>420</v>
      </c>
      <c r="B17" s="381"/>
      <c r="C17" s="381"/>
      <c r="D17" s="381"/>
      <c r="E17" s="392" t="s">
        <v>419</v>
      </c>
      <c r="F17" s="392"/>
      <c r="G17" s="392"/>
      <c r="H17" s="392"/>
      <c r="I17" s="392"/>
    </row>
    <row r="18" spans="1:9" ht="15.75" customHeight="1" x14ac:dyDescent="0.25">
      <c r="A18" s="381" t="s">
        <v>472</v>
      </c>
      <c r="B18" s="381"/>
      <c r="C18" s="381"/>
      <c r="D18" s="381"/>
      <c r="E18" s="392" t="s">
        <v>473</v>
      </c>
      <c r="F18" s="392"/>
      <c r="G18" s="392"/>
      <c r="H18" s="392"/>
      <c r="I18" s="392"/>
    </row>
    <row r="19" spans="1:9" ht="15.75" customHeight="1" x14ac:dyDescent="0.25">
      <c r="A19" s="381" t="s">
        <v>418</v>
      </c>
      <c r="B19" s="381"/>
      <c r="C19" s="381"/>
      <c r="D19" s="381"/>
      <c r="E19" s="392" t="s">
        <v>417</v>
      </c>
      <c r="F19" s="392"/>
      <c r="G19" s="392"/>
      <c r="H19" s="392"/>
      <c r="I19" s="392"/>
    </row>
    <row r="20" spans="1:9" ht="15.75" customHeight="1" x14ac:dyDescent="0.25">
      <c r="A20" s="381" t="s">
        <v>511</v>
      </c>
      <c r="B20" s="381"/>
      <c r="C20" s="381"/>
      <c r="D20" s="381"/>
      <c r="E20" s="392" t="s">
        <v>416</v>
      </c>
      <c r="F20" s="392"/>
      <c r="G20" s="392"/>
      <c r="H20" s="392"/>
      <c r="I20" s="392"/>
    </row>
    <row r="21" spans="1:9" x14ac:dyDescent="0.25">
      <c r="A21" s="139"/>
      <c r="B21" s="139"/>
      <c r="C21" s="139"/>
      <c r="D21" s="139"/>
      <c r="E21" s="139"/>
      <c r="F21" s="139"/>
      <c r="G21" s="147"/>
      <c r="H21" s="139"/>
      <c r="I21" s="139"/>
    </row>
    <row r="22" spans="1:9" x14ac:dyDescent="0.25">
      <c r="A22" s="194" t="s">
        <v>415</v>
      </c>
      <c r="B22" s="187"/>
      <c r="C22" s="187"/>
      <c r="D22" s="139"/>
      <c r="E22" s="139"/>
      <c r="F22" s="139"/>
      <c r="G22" s="147"/>
      <c r="H22" s="139"/>
      <c r="I22" s="139"/>
    </row>
    <row r="23" spans="1:9" x14ac:dyDescent="0.25">
      <c r="A23" s="163"/>
      <c r="B23" s="139"/>
      <c r="C23" s="139"/>
      <c r="D23" s="139"/>
      <c r="E23" s="139"/>
      <c r="F23" s="139"/>
      <c r="G23" s="147"/>
      <c r="H23" s="139"/>
      <c r="I23" s="139"/>
    </row>
    <row r="24" spans="1:9" ht="42.75" customHeight="1" x14ac:dyDescent="0.25">
      <c r="A24" s="381" t="s">
        <v>414</v>
      </c>
      <c r="B24" s="381"/>
      <c r="C24" s="381"/>
      <c r="D24" s="381"/>
      <c r="E24" s="381"/>
      <c r="F24" s="381"/>
      <c r="G24" s="381"/>
      <c r="H24" s="381"/>
      <c r="I24" s="381"/>
    </row>
    <row r="25" spans="1:9" ht="55.5" customHeight="1" x14ac:dyDescent="0.25">
      <c r="A25" s="381" t="s">
        <v>413</v>
      </c>
      <c r="B25" s="381"/>
      <c r="C25" s="381"/>
      <c r="D25" s="381"/>
      <c r="E25" s="381"/>
      <c r="F25" s="381"/>
      <c r="G25" s="381"/>
      <c r="H25" s="381"/>
      <c r="I25" s="381"/>
    </row>
    <row r="26" spans="1:9" ht="47.25" customHeight="1" x14ac:dyDescent="0.25">
      <c r="A26" s="381" t="s">
        <v>427</v>
      </c>
      <c r="B26" s="381"/>
      <c r="C26" s="381"/>
      <c r="D26" s="381"/>
      <c r="E26" s="381"/>
      <c r="F26" s="381"/>
      <c r="G26" s="381"/>
      <c r="H26" s="381"/>
      <c r="I26" s="381"/>
    </row>
    <row r="27" spans="1:9" ht="32.25" customHeight="1" x14ac:dyDescent="0.25">
      <c r="A27" s="381" t="s">
        <v>412</v>
      </c>
      <c r="B27" s="381"/>
      <c r="C27" s="381"/>
      <c r="D27" s="381"/>
      <c r="E27" s="381"/>
      <c r="F27" s="381"/>
      <c r="G27" s="381"/>
      <c r="H27" s="381"/>
      <c r="I27" s="381"/>
    </row>
    <row r="29" spans="1:9" x14ac:dyDescent="0.25">
      <c r="A29" s="383" t="s">
        <v>411</v>
      </c>
      <c r="B29" s="383"/>
      <c r="C29" s="383"/>
      <c r="D29" s="383"/>
      <c r="E29" s="383"/>
      <c r="F29" s="383"/>
      <c r="G29" s="383"/>
      <c r="H29" s="383"/>
      <c r="I29" s="383"/>
    </row>
    <row r="30" spans="1:9" ht="39" customHeight="1" x14ac:dyDescent="0.25">
      <c r="A30" s="381" t="s">
        <v>410</v>
      </c>
      <c r="B30" s="381"/>
      <c r="C30" s="381"/>
      <c r="D30" s="381"/>
      <c r="E30" s="381"/>
      <c r="F30" s="381"/>
      <c r="G30" s="381"/>
      <c r="H30" s="381"/>
      <c r="I30" s="381"/>
    </row>
    <row r="31" spans="1:9" x14ac:dyDescent="0.25">
      <c r="A31" s="205"/>
      <c r="B31" s="139"/>
      <c r="C31" s="139"/>
      <c r="D31" s="139"/>
      <c r="E31" s="139"/>
      <c r="F31" s="139"/>
      <c r="G31" s="147"/>
      <c r="H31" s="139"/>
      <c r="I31" s="139"/>
    </row>
    <row r="32" spans="1:9" x14ac:dyDescent="0.25">
      <c r="A32" s="383" t="s">
        <v>409</v>
      </c>
      <c r="B32" s="383"/>
      <c r="C32" s="383"/>
      <c r="D32" s="383"/>
      <c r="E32" s="383"/>
      <c r="F32" s="383"/>
      <c r="G32" s="383"/>
      <c r="H32" s="383"/>
      <c r="I32" s="383"/>
    </row>
    <row r="33" spans="1:9" ht="57" customHeight="1" x14ac:dyDescent="0.25">
      <c r="A33" s="381" t="s">
        <v>408</v>
      </c>
      <c r="B33" s="381"/>
      <c r="C33" s="381"/>
      <c r="D33" s="381"/>
      <c r="E33" s="381"/>
      <c r="F33" s="381"/>
      <c r="G33" s="381"/>
      <c r="H33" s="381"/>
      <c r="I33" s="381"/>
    </row>
    <row r="34" spans="1:9" ht="41.25" customHeight="1" x14ac:dyDescent="0.25">
      <c r="A34" s="381" t="s">
        <v>407</v>
      </c>
      <c r="B34" s="381"/>
      <c r="C34" s="381"/>
      <c r="D34" s="381"/>
      <c r="E34" s="381"/>
      <c r="F34" s="381"/>
      <c r="G34" s="381"/>
      <c r="H34" s="381"/>
      <c r="I34" s="381"/>
    </row>
    <row r="35" spans="1:9" x14ac:dyDescent="0.25">
      <c r="A35" s="205"/>
      <c r="B35" s="139"/>
      <c r="C35" s="139"/>
      <c r="D35" s="139"/>
      <c r="E35" s="139"/>
      <c r="F35" s="139"/>
      <c r="G35" s="147"/>
      <c r="H35" s="139"/>
      <c r="I35" s="139"/>
    </row>
    <row r="36" spans="1:9" x14ac:dyDescent="0.25">
      <c r="A36" s="205"/>
      <c r="B36" s="139"/>
      <c r="C36" s="139"/>
      <c r="D36" s="139"/>
      <c r="E36" s="139"/>
      <c r="F36" s="139"/>
      <c r="G36" s="147"/>
      <c r="H36" s="139"/>
      <c r="I36" s="139"/>
    </row>
    <row r="37" spans="1:9" x14ac:dyDescent="0.25">
      <c r="A37" s="205"/>
      <c r="B37" s="139"/>
      <c r="C37" s="139"/>
      <c r="D37" s="139"/>
      <c r="E37" s="139"/>
      <c r="F37" s="139"/>
      <c r="G37" s="147"/>
      <c r="H37" s="139"/>
      <c r="I37" s="139"/>
    </row>
    <row r="38" spans="1:9" x14ac:dyDescent="0.25">
      <c r="A38" s="205"/>
      <c r="B38" s="139"/>
      <c r="C38" s="139"/>
      <c r="D38" s="139"/>
      <c r="E38" s="139"/>
      <c r="F38" s="139"/>
      <c r="G38" s="147"/>
      <c r="H38" s="139"/>
      <c r="I38" s="139"/>
    </row>
    <row r="39" spans="1:9" x14ac:dyDescent="0.25">
      <c r="A39" s="205"/>
      <c r="B39" s="139"/>
      <c r="C39" s="139"/>
      <c r="D39" s="139"/>
      <c r="E39" s="139"/>
      <c r="F39" s="139"/>
      <c r="G39" s="147"/>
      <c r="H39" s="139"/>
      <c r="I39" s="139"/>
    </row>
    <row r="40" spans="1:9" x14ac:dyDescent="0.25">
      <c r="A40" s="205"/>
      <c r="B40" s="139"/>
      <c r="C40" s="139"/>
      <c r="D40" s="139"/>
      <c r="E40" s="139"/>
      <c r="F40" s="139"/>
      <c r="G40" s="147"/>
      <c r="H40" s="139"/>
      <c r="I40" s="139"/>
    </row>
    <row r="41" spans="1:9" x14ac:dyDescent="0.25">
      <c r="A41" s="205"/>
      <c r="B41" s="139"/>
      <c r="C41" s="139"/>
      <c r="D41" s="139"/>
      <c r="E41" s="139"/>
      <c r="F41" s="139"/>
      <c r="G41" s="147"/>
      <c r="H41" s="139"/>
      <c r="I41" s="139"/>
    </row>
    <row r="42" spans="1:9" x14ac:dyDescent="0.25">
      <c r="A42" s="205"/>
      <c r="B42" s="139"/>
      <c r="C42" s="139"/>
      <c r="D42" s="139"/>
      <c r="E42" s="139"/>
      <c r="F42" s="139"/>
      <c r="G42" s="147"/>
      <c r="H42" s="139"/>
      <c r="I42" s="139"/>
    </row>
    <row r="43" spans="1:9" ht="15.75" customHeight="1" x14ac:dyDescent="0.25">
      <c r="A43" s="383" t="s">
        <v>406</v>
      </c>
      <c r="B43" s="383"/>
      <c r="C43" s="383"/>
      <c r="D43" s="383"/>
      <c r="E43" s="383"/>
      <c r="F43" s="383"/>
      <c r="G43" s="383"/>
      <c r="H43" s="383"/>
      <c r="I43" s="383"/>
    </row>
    <row r="44" spans="1:9" ht="44.25" customHeight="1" x14ac:dyDescent="0.25">
      <c r="A44" s="381" t="s">
        <v>405</v>
      </c>
      <c r="B44" s="381"/>
      <c r="C44" s="381"/>
      <c r="D44" s="381"/>
      <c r="E44" s="381"/>
      <c r="F44" s="381"/>
      <c r="G44" s="381"/>
      <c r="H44" s="381"/>
      <c r="I44" s="381"/>
    </row>
    <row r="45" spans="1:9" ht="43.5" customHeight="1" x14ac:dyDescent="0.25">
      <c r="A45" s="381" t="s">
        <v>404</v>
      </c>
      <c r="B45" s="381"/>
      <c r="C45" s="381"/>
      <c r="D45" s="381"/>
      <c r="E45" s="381"/>
      <c r="F45" s="381"/>
      <c r="G45" s="381"/>
      <c r="H45" s="381"/>
      <c r="I45" s="381"/>
    </row>
    <row r="46" spans="1:9" ht="41.25" customHeight="1" x14ac:dyDescent="0.25">
      <c r="A46" s="381" t="s">
        <v>403</v>
      </c>
      <c r="B46" s="381"/>
      <c r="C46" s="381"/>
      <c r="D46" s="381"/>
      <c r="E46" s="381"/>
      <c r="F46" s="381"/>
      <c r="G46" s="381"/>
      <c r="H46" s="381"/>
      <c r="I46" s="381"/>
    </row>
    <row r="47" spans="1:9" ht="26.25" customHeight="1" x14ac:dyDescent="0.25">
      <c r="A47" s="381" t="s">
        <v>402</v>
      </c>
      <c r="B47" s="381"/>
      <c r="C47" s="381"/>
      <c r="D47" s="381"/>
      <c r="E47" s="381"/>
      <c r="F47" s="381"/>
      <c r="G47" s="381"/>
      <c r="H47" s="381"/>
      <c r="I47" s="381"/>
    </row>
    <row r="48" spans="1:9" ht="34.5" customHeight="1" x14ac:dyDescent="0.25">
      <c r="A48" s="381" t="s">
        <v>401</v>
      </c>
      <c r="B48" s="381"/>
      <c r="C48" s="381"/>
      <c r="D48" s="381"/>
      <c r="E48" s="381"/>
      <c r="F48" s="381"/>
      <c r="G48" s="381"/>
      <c r="H48" s="381"/>
      <c r="I48" s="381"/>
    </row>
    <row r="49" spans="1:9" ht="34.5" customHeight="1" x14ac:dyDescent="0.25">
      <c r="A49" s="381" t="s">
        <v>400</v>
      </c>
      <c r="B49" s="381"/>
      <c r="C49" s="381"/>
      <c r="D49" s="381"/>
      <c r="E49" s="381"/>
      <c r="F49" s="381"/>
      <c r="G49" s="381"/>
      <c r="H49" s="381"/>
      <c r="I49" s="381"/>
    </row>
    <row r="50" spans="1:9" ht="34.5" customHeight="1" x14ac:dyDescent="0.25">
      <c r="A50" s="381" t="s">
        <v>399</v>
      </c>
      <c r="B50" s="381"/>
      <c r="C50" s="381"/>
      <c r="D50" s="381"/>
      <c r="E50" s="381"/>
      <c r="F50" s="381"/>
      <c r="G50" s="381"/>
      <c r="H50" s="381"/>
      <c r="I50" s="381"/>
    </row>
    <row r="51" spans="1:9" ht="56.25" customHeight="1" x14ac:dyDescent="0.25">
      <c r="A51" s="381" t="s">
        <v>398</v>
      </c>
      <c r="B51" s="381"/>
      <c r="C51" s="381"/>
      <c r="D51" s="381"/>
      <c r="E51" s="381"/>
      <c r="F51" s="381"/>
      <c r="G51" s="381"/>
      <c r="H51" s="381"/>
      <c r="I51" s="381"/>
    </row>
    <row r="52" spans="1:9" x14ac:dyDescent="0.25">
      <c r="A52" s="223"/>
      <c r="B52" s="139"/>
      <c r="C52" s="139"/>
      <c r="D52" s="139"/>
      <c r="E52" s="139"/>
      <c r="F52" s="139"/>
      <c r="G52" s="147"/>
      <c r="H52" s="139"/>
      <c r="I52" s="139"/>
    </row>
    <row r="53" spans="1:9" ht="51.75" customHeight="1" x14ac:dyDescent="0.25">
      <c r="A53" s="400" t="s">
        <v>397</v>
      </c>
      <c r="B53" s="400"/>
      <c r="C53" s="400"/>
      <c r="D53" s="400"/>
      <c r="E53" s="400"/>
      <c r="F53" s="400"/>
      <c r="G53" s="400"/>
      <c r="H53" s="400"/>
      <c r="I53" s="400"/>
    </row>
    <row r="54" spans="1:9" x14ac:dyDescent="0.25">
      <c r="A54" s="205"/>
      <c r="B54" s="139"/>
      <c r="C54" s="139"/>
      <c r="D54" s="139"/>
      <c r="E54" s="139"/>
      <c r="F54" s="139"/>
      <c r="G54" s="147"/>
      <c r="H54" s="139"/>
      <c r="I54" s="139"/>
    </row>
    <row r="55" spans="1:9" ht="21.75" customHeight="1" x14ac:dyDescent="0.25">
      <c r="A55" s="383" t="s">
        <v>396</v>
      </c>
      <c r="B55" s="383"/>
      <c r="C55" s="383"/>
      <c r="D55" s="383"/>
      <c r="E55" s="383"/>
      <c r="F55" s="383"/>
      <c r="G55" s="383"/>
      <c r="H55" s="383"/>
      <c r="I55" s="383"/>
    </row>
    <row r="56" spans="1:9" ht="31.5" customHeight="1" x14ac:dyDescent="0.25">
      <c r="A56" s="381" t="s">
        <v>395</v>
      </c>
      <c r="B56" s="381"/>
      <c r="C56" s="381"/>
      <c r="D56" s="381"/>
      <c r="E56" s="381"/>
      <c r="F56" s="381"/>
      <c r="G56" s="381"/>
      <c r="H56" s="381"/>
      <c r="I56" s="381"/>
    </row>
    <row r="57" spans="1:9" x14ac:dyDescent="0.25">
      <c r="A57" s="222"/>
      <c r="B57" s="139"/>
      <c r="C57" s="139"/>
      <c r="D57" s="139"/>
      <c r="E57" s="139"/>
      <c r="F57" s="139"/>
      <c r="G57" s="147"/>
      <c r="H57" s="139"/>
      <c r="I57" s="139"/>
    </row>
    <row r="58" spans="1:9" ht="25.5" customHeight="1" x14ac:dyDescent="0.25">
      <c r="A58" s="383" t="s">
        <v>394</v>
      </c>
      <c r="B58" s="383"/>
      <c r="C58" s="383"/>
      <c r="D58" s="383"/>
      <c r="E58" s="383"/>
      <c r="F58" s="383"/>
      <c r="G58" s="383"/>
      <c r="H58" s="383"/>
      <c r="I58" s="383"/>
    </row>
    <row r="59" spans="1:9" ht="36" customHeight="1" x14ac:dyDescent="0.25">
      <c r="A59" s="381" t="s">
        <v>393</v>
      </c>
      <c r="B59" s="381"/>
      <c r="C59" s="381"/>
      <c r="D59" s="381"/>
      <c r="E59" s="381"/>
      <c r="F59" s="381"/>
      <c r="G59" s="381"/>
      <c r="H59" s="381"/>
      <c r="I59" s="381"/>
    </row>
    <row r="60" spans="1:9" x14ac:dyDescent="0.25">
      <c r="A60" s="205"/>
      <c r="B60" s="139"/>
      <c r="C60" s="139"/>
      <c r="D60" s="139"/>
      <c r="E60" s="139"/>
      <c r="F60" s="139"/>
      <c r="G60" s="147"/>
      <c r="H60" s="139"/>
      <c r="I60" s="139"/>
    </row>
    <row r="61" spans="1:9" ht="21" customHeight="1" x14ac:dyDescent="0.25">
      <c r="A61" s="383" t="s">
        <v>392</v>
      </c>
      <c r="B61" s="383"/>
      <c r="C61" s="383"/>
      <c r="D61" s="383"/>
      <c r="E61" s="383"/>
      <c r="F61" s="383"/>
      <c r="G61" s="383"/>
      <c r="H61" s="383"/>
      <c r="I61" s="383"/>
    </row>
    <row r="62" spans="1:9" ht="35.25" customHeight="1" x14ac:dyDescent="0.25">
      <c r="A62" s="381" t="s">
        <v>391</v>
      </c>
      <c r="B62" s="381"/>
      <c r="C62" s="381"/>
      <c r="D62" s="381"/>
      <c r="E62" s="381"/>
      <c r="F62" s="381"/>
      <c r="G62" s="381"/>
      <c r="H62" s="381"/>
      <c r="I62" s="381"/>
    </row>
    <row r="63" spans="1:9" ht="16.5" customHeight="1" x14ac:dyDescent="0.25">
      <c r="A63" s="383" t="s">
        <v>390</v>
      </c>
      <c r="B63" s="383"/>
      <c r="C63" s="383"/>
      <c r="D63" s="383"/>
      <c r="E63" s="383"/>
      <c r="F63" s="383"/>
      <c r="G63" s="383"/>
      <c r="H63" s="383"/>
      <c r="I63" s="383"/>
    </row>
    <row r="64" spans="1:9" ht="39" customHeight="1" x14ac:dyDescent="0.25">
      <c r="A64" s="381" t="s">
        <v>389</v>
      </c>
      <c r="B64" s="381"/>
      <c r="C64" s="381"/>
      <c r="D64" s="381"/>
      <c r="E64" s="381"/>
      <c r="F64" s="381"/>
      <c r="G64" s="381"/>
      <c r="H64" s="381"/>
      <c r="I64" s="381"/>
    </row>
    <row r="65" spans="1:9" ht="27.75" customHeight="1" x14ac:dyDescent="0.25">
      <c r="A65" s="381" t="s">
        <v>388</v>
      </c>
      <c r="B65" s="381"/>
      <c r="C65" s="381"/>
      <c r="D65" s="381"/>
      <c r="E65" s="381"/>
      <c r="F65" s="381"/>
      <c r="G65" s="381"/>
      <c r="H65" s="381"/>
      <c r="I65" s="381"/>
    </row>
    <row r="66" spans="1:9" x14ac:dyDescent="0.25">
      <c r="A66" s="205"/>
      <c r="B66" s="139"/>
      <c r="C66" s="139"/>
      <c r="D66" s="139"/>
      <c r="E66" s="139"/>
      <c r="F66" s="139"/>
      <c r="G66" s="147"/>
      <c r="H66" s="139"/>
      <c r="I66" s="139"/>
    </row>
    <row r="67" spans="1:9" ht="24.75" customHeight="1" x14ac:dyDescent="0.25">
      <c r="A67" s="383" t="s">
        <v>387</v>
      </c>
      <c r="B67" s="383"/>
      <c r="C67" s="383"/>
      <c r="D67" s="383"/>
      <c r="E67" s="383"/>
      <c r="F67" s="383"/>
      <c r="G67" s="383"/>
      <c r="H67" s="383"/>
      <c r="I67" s="383"/>
    </row>
    <row r="68" spans="1:9" x14ac:dyDescent="0.25">
      <c r="A68" s="222"/>
      <c r="B68" s="139"/>
      <c r="C68" s="139"/>
      <c r="D68" s="139"/>
      <c r="E68" s="139"/>
      <c r="F68" s="139"/>
      <c r="G68" s="147"/>
      <c r="H68" s="139"/>
      <c r="I68" s="139"/>
    </row>
    <row r="69" spans="1:9" ht="16.5" customHeight="1" x14ac:dyDescent="0.25">
      <c r="A69" s="383" t="s">
        <v>386</v>
      </c>
      <c r="B69" s="383"/>
      <c r="C69" s="383"/>
      <c r="D69" s="383"/>
      <c r="E69" s="383"/>
      <c r="F69" s="383"/>
      <c r="G69" s="383"/>
      <c r="H69" s="383"/>
      <c r="I69" s="383"/>
    </row>
    <row r="70" spans="1:9" ht="96.75" customHeight="1" x14ac:dyDescent="0.25">
      <c r="A70" s="381" t="s">
        <v>385</v>
      </c>
      <c r="B70" s="381"/>
      <c r="C70" s="381"/>
      <c r="D70" s="381"/>
      <c r="E70" s="381"/>
      <c r="F70" s="381"/>
      <c r="G70" s="381"/>
      <c r="H70" s="381"/>
      <c r="I70" s="381"/>
    </row>
    <row r="71" spans="1:9" x14ac:dyDescent="0.25">
      <c r="A71" s="205"/>
      <c r="B71" s="139"/>
      <c r="C71" s="139"/>
      <c r="D71" s="139"/>
      <c r="E71" s="139"/>
      <c r="F71" s="139"/>
      <c r="G71" s="147"/>
      <c r="H71" s="139"/>
      <c r="I71" s="139"/>
    </row>
    <row r="72" spans="1:9" ht="18" customHeight="1" x14ac:dyDescent="0.25">
      <c r="A72" s="383" t="s">
        <v>384</v>
      </c>
      <c r="B72" s="383"/>
      <c r="C72" s="383"/>
      <c r="D72" s="383"/>
      <c r="E72" s="383"/>
      <c r="F72" s="383"/>
      <c r="G72" s="383"/>
      <c r="H72" s="383"/>
      <c r="I72" s="383"/>
    </row>
    <row r="73" spans="1:9" ht="63" customHeight="1" x14ac:dyDescent="0.25">
      <c r="A73" s="381" t="s">
        <v>383</v>
      </c>
      <c r="B73" s="381"/>
      <c r="C73" s="381"/>
      <c r="D73" s="381"/>
      <c r="E73" s="381"/>
      <c r="F73" s="381"/>
      <c r="G73" s="381"/>
      <c r="H73" s="381"/>
      <c r="I73" s="381"/>
    </row>
    <row r="74" spans="1:9" hidden="1" x14ac:dyDescent="0.25">
      <c r="A74" s="222" t="s">
        <v>7</v>
      </c>
      <c r="B74" s="139"/>
      <c r="C74" s="139"/>
      <c r="D74" s="139"/>
      <c r="E74" s="139"/>
      <c r="F74" s="139"/>
      <c r="G74" s="147"/>
      <c r="H74" s="139"/>
      <c r="I74" s="139"/>
    </row>
    <row r="75" spans="1:9" ht="31.5" customHeight="1" x14ac:dyDescent="0.25">
      <c r="A75" s="383" t="s">
        <v>382</v>
      </c>
      <c r="B75" s="383"/>
      <c r="C75" s="383"/>
      <c r="D75" s="383"/>
      <c r="E75" s="383"/>
      <c r="F75" s="383"/>
      <c r="G75" s="383"/>
      <c r="H75" s="383"/>
      <c r="I75" s="383"/>
    </row>
    <row r="76" spans="1:9" ht="38.25" customHeight="1" x14ac:dyDescent="0.25">
      <c r="A76" s="381" t="s">
        <v>381</v>
      </c>
      <c r="B76" s="381"/>
      <c r="C76" s="381"/>
      <c r="D76" s="381"/>
      <c r="E76" s="381"/>
      <c r="F76" s="381"/>
      <c r="G76" s="381"/>
      <c r="H76" s="381"/>
      <c r="I76" s="381"/>
    </row>
    <row r="77" spans="1:9" x14ac:dyDescent="0.25">
      <c r="A77" s="205"/>
      <c r="B77" s="139"/>
      <c r="C77" s="139"/>
      <c r="D77" s="139"/>
      <c r="E77" s="139"/>
      <c r="F77" s="139"/>
      <c r="G77" s="147"/>
      <c r="H77" s="139"/>
      <c r="I77" s="139"/>
    </row>
    <row r="78" spans="1:9" ht="54" customHeight="1" x14ac:dyDescent="0.25">
      <c r="A78" s="381" t="s">
        <v>380</v>
      </c>
      <c r="B78" s="381"/>
      <c r="C78" s="381"/>
      <c r="D78" s="381"/>
      <c r="E78" s="381"/>
      <c r="F78" s="381"/>
      <c r="G78" s="381"/>
      <c r="H78" s="381"/>
      <c r="I78" s="381"/>
    </row>
    <row r="79" spans="1:9" x14ac:dyDescent="0.25">
      <c r="A79" s="139"/>
      <c r="B79" s="139"/>
      <c r="C79" s="139"/>
      <c r="D79" s="139"/>
      <c r="E79" s="139"/>
      <c r="F79" s="139"/>
      <c r="G79" s="147"/>
      <c r="H79" s="139"/>
      <c r="I79" s="139"/>
    </row>
    <row r="80" spans="1:9" ht="42.75" customHeight="1" x14ac:dyDescent="0.25">
      <c r="A80" s="393" t="s">
        <v>379</v>
      </c>
      <c r="B80" s="393"/>
      <c r="C80" s="393"/>
      <c r="D80" s="393"/>
      <c r="E80" s="393"/>
      <c r="F80" s="393"/>
      <c r="G80" s="393"/>
      <c r="H80" s="393"/>
      <c r="I80" s="393"/>
    </row>
    <row r="81" spans="1:9" x14ac:dyDescent="0.25">
      <c r="A81" s="139"/>
      <c r="B81" s="139"/>
      <c r="C81" s="139"/>
      <c r="D81" s="139"/>
      <c r="E81" s="139"/>
      <c r="F81" s="139"/>
      <c r="G81" s="147"/>
      <c r="H81" s="139"/>
      <c r="I81" s="139"/>
    </row>
    <row r="82" spans="1:9" ht="15" x14ac:dyDescent="0.25">
      <c r="A82" s="393" t="s">
        <v>378</v>
      </c>
      <c r="B82" s="393"/>
      <c r="C82" s="393"/>
      <c r="D82" s="393"/>
      <c r="E82" s="393"/>
      <c r="F82" s="393"/>
      <c r="G82" s="393"/>
      <c r="H82" s="393"/>
      <c r="I82" s="393"/>
    </row>
    <row r="83" spans="1:9" x14ac:dyDescent="0.25">
      <c r="A83" s="139"/>
      <c r="B83" s="139"/>
      <c r="C83" s="139"/>
      <c r="D83" s="139"/>
      <c r="E83" s="139"/>
      <c r="F83" s="139"/>
      <c r="G83" s="147"/>
      <c r="H83" s="139"/>
      <c r="I83" s="139"/>
    </row>
    <row r="84" spans="1:9" x14ac:dyDescent="0.25">
      <c r="A84" s="139"/>
      <c r="B84" s="139"/>
      <c r="C84" s="139"/>
      <c r="D84" s="396" t="s">
        <v>377</v>
      </c>
      <c r="E84" s="396"/>
      <c r="F84" s="396"/>
      <c r="G84" s="147"/>
      <c r="H84" s="139"/>
      <c r="I84" s="139"/>
    </row>
    <row r="85" spans="1:9" x14ac:dyDescent="0.25">
      <c r="A85" s="399" t="s">
        <v>376</v>
      </c>
      <c r="B85" s="399"/>
      <c r="C85" s="139"/>
      <c r="D85" s="397" t="s">
        <v>375</v>
      </c>
      <c r="E85" s="397"/>
      <c r="F85" s="397"/>
      <c r="G85" s="147"/>
      <c r="H85" s="139"/>
      <c r="I85" s="139"/>
    </row>
    <row r="86" spans="1:9" x14ac:dyDescent="0.25">
      <c r="A86" s="395" t="s">
        <v>374</v>
      </c>
      <c r="B86" s="395"/>
      <c r="C86" s="139"/>
      <c r="D86" s="398" t="s">
        <v>373</v>
      </c>
      <c r="E86" s="398"/>
      <c r="F86" s="398"/>
      <c r="G86" s="147"/>
      <c r="H86" s="139"/>
      <c r="I86" s="139"/>
    </row>
    <row r="87" spans="1:9" x14ac:dyDescent="0.25">
      <c r="A87" s="221"/>
      <c r="B87" s="221"/>
      <c r="C87" s="139"/>
      <c r="D87" s="220"/>
      <c r="E87" s="220"/>
      <c r="F87" s="220"/>
      <c r="G87" s="147"/>
      <c r="H87" s="139"/>
      <c r="I87" s="139"/>
    </row>
    <row r="88" spans="1:9" ht="36" customHeight="1" x14ac:dyDescent="0.25">
      <c r="A88" s="392" t="s">
        <v>372</v>
      </c>
      <c r="B88" s="392"/>
      <c r="C88" s="392"/>
      <c r="D88" s="392"/>
      <c r="E88" s="392"/>
      <c r="F88" s="392"/>
      <c r="G88" s="392"/>
      <c r="H88" s="392"/>
      <c r="I88" s="392"/>
    </row>
    <row r="89" spans="1:9" x14ac:dyDescent="0.25">
      <c r="A89" s="139"/>
      <c r="B89" s="139"/>
      <c r="C89" s="139"/>
      <c r="D89" s="139"/>
      <c r="E89" s="139"/>
      <c r="F89" s="139"/>
      <c r="G89" s="147"/>
      <c r="H89" s="139"/>
      <c r="I89" s="139"/>
    </row>
    <row r="90" spans="1:9" ht="31.5" x14ac:dyDescent="0.25">
      <c r="A90" s="163" t="s">
        <v>371</v>
      </c>
      <c r="B90" s="163"/>
      <c r="C90" s="139"/>
      <c r="D90" s="139"/>
      <c r="E90" s="139"/>
      <c r="F90" s="139"/>
      <c r="G90" s="147"/>
      <c r="H90" s="139"/>
      <c r="I90" s="139"/>
    </row>
    <row r="91" spans="1:9" ht="31.5" customHeight="1" x14ac:dyDescent="0.25">
      <c r="A91" s="392" t="s">
        <v>370</v>
      </c>
      <c r="B91" s="392"/>
      <c r="C91" s="392"/>
      <c r="D91" s="392"/>
      <c r="E91" s="392"/>
      <c r="F91" s="392"/>
      <c r="G91" s="392"/>
      <c r="H91" s="392"/>
      <c r="I91" s="392"/>
    </row>
    <row r="92" spans="1:9" ht="59.25" customHeight="1" x14ac:dyDescent="0.25">
      <c r="A92" s="392" t="s">
        <v>369</v>
      </c>
      <c r="B92" s="392"/>
      <c r="C92" s="392"/>
      <c r="D92" s="392"/>
      <c r="E92" s="392"/>
      <c r="F92" s="392"/>
      <c r="G92" s="392"/>
      <c r="H92" s="392"/>
      <c r="I92" s="392"/>
    </row>
    <row r="93" spans="1:9" ht="9" customHeight="1" x14ac:dyDescent="0.25">
      <c r="A93" s="139"/>
      <c r="B93" s="139"/>
      <c r="C93" s="139"/>
      <c r="D93" s="139"/>
      <c r="E93" s="139"/>
      <c r="F93" s="139"/>
      <c r="G93" s="147"/>
      <c r="H93" s="139"/>
      <c r="I93" s="139"/>
    </row>
    <row r="94" spans="1:9" ht="26.25" customHeight="1" x14ac:dyDescent="0.25">
      <c r="A94" s="392" t="s">
        <v>368</v>
      </c>
      <c r="B94" s="392"/>
      <c r="C94" s="392"/>
      <c r="D94" s="392"/>
      <c r="E94" s="392"/>
      <c r="F94" s="392"/>
      <c r="G94" s="392"/>
      <c r="H94" s="392"/>
      <c r="I94" s="392"/>
    </row>
    <row r="95" spans="1:9" x14ac:dyDescent="0.25">
      <c r="A95" s="139"/>
      <c r="B95" s="139"/>
      <c r="C95" s="139"/>
      <c r="D95" s="139"/>
      <c r="E95" s="139"/>
      <c r="F95" s="139"/>
      <c r="G95" s="147"/>
      <c r="H95" s="139"/>
      <c r="I95" s="139"/>
    </row>
    <row r="96" spans="1:9" ht="24.75" customHeight="1" x14ac:dyDescent="0.25">
      <c r="A96" s="392" t="s">
        <v>367</v>
      </c>
      <c r="B96" s="392"/>
      <c r="C96" s="392"/>
      <c r="D96" s="392"/>
      <c r="E96" s="392"/>
      <c r="F96" s="392"/>
      <c r="G96" s="392"/>
      <c r="H96" s="392"/>
      <c r="I96" s="392"/>
    </row>
    <row r="97" spans="1:9" x14ac:dyDescent="0.25">
      <c r="A97" s="139"/>
      <c r="B97" s="139"/>
      <c r="C97" s="139"/>
      <c r="D97" s="139"/>
      <c r="E97" s="139"/>
      <c r="F97" s="139"/>
      <c r="G97" s="147"/>
      <c r="H97" s="139"/>
      <c r="I97" s="139"/>
    </row>
    <row r="98" spans="1:9" ht="28.5" customHeight="1" x14ac:dyDescent="0.25">
      <c r="A98" s="392" t="s">
        <v>366</v>
      </c>
      <c r="B98" s="392"/>
      <c r="C98" s="392"/>
      <c r="D98" s="392"/>
      <c r="E98" s="392"/>
      <c r="F98" s="392"/>
      <c r="G98" s="392"/>
      <c r="H98" s="392"/>
      <c r="I98" s="392"/>
    </row>
    <row r="99" spans="1:9" x14ac:dyDescent="0.25">
      <c r="A99" s="139"/>
      <c r="B99" s="139"/>
      <c r="C99" s="139"/>
      <c r="D99" s="139"/>
      <c r="E99" s="139"/>
      <c r="F99" s="139"/>
      <c r="G99" s="147"/>
      <c r="H99" s="139"/>
      <c r="I99" s="139"/>
    </row>
    <row r="100" spans="1:9" ht="17.25" customHeight="1" x14ac:dyDescent="0.25">
      <c r="A100" s="394" t="s">
        <v>365</v>
      </c>
      <c r="B100" s="394"/>
      <c r="C100" s="394"/>
      <c r="D100" s="394"/>
      <c r="E100" s="394"/>
      <c r="F100" s="394"/>
      <c r="G100" s="394"/>
      <c r="H100" s="394"/>
      <c r="I100" s="394"/>
    </row>
    <row r="101" spans="1:9" ht="33.75" customHeight="1" x14ac:dyDescent="0.25">
      <c r="A101" s="392" t="s">
        <v>450</v>
      </c>
      <c r="B101" s="392"/>
      <c r="C101" s="392"/>
      <c r="D101" s="392"/>
      <c r="E101" s="392"/>
      <c r="F101" s="392"/>
      <c r="G101" s="392"/>
      <c r="H101" s="392"/>
      <c r="I101" s="392"/>
    </row>
    <row r="102" spans="1:9" x14ac:dyDescent="0.25">
      <c r="A102" s="139"/>
      <c r="B102" s="139"/>
      <c r="C102" s="139"/>
      <c r="D102" s="139"/>
      <c r="E102" s="139"/>
      <c r="F102" s="139"/>
      <c r="G102" s="147"/>
      <c r="H102" s="139"/>
      <c r="I102" s="139"/>
    </row>
    <row r="103" spans="1:9" ht="16.5" thickBot="1" x14ac:dyDescent="0.3">
      <c r="A103" s="219" t="s">
        <v>364</v>
      </c>
      <c r="B103" s="187"/>
      <c r="C103" s="187"/>
      <c r="D103" s="187"/>
      <c r="E103" s="187"/>
      <c r="F103" s="187"/>
      <c r="G103" s="218">
        <v>2024</v>
      </c>
      <c r="H103" s="145"/>
      <c r="I103" s="226"/>
    </row>
    <row r="104" spans="1:9" x14ac:dyDescent="0.25">
      <c r="A104" s="381" t="s">
        <v>363</v>
      </c>
      <c r="B104" s="381"/>
      <c r="C104" s="381"/>
      <c r="D104" s="381"/>
      <c r="E104" s="381"/>
      <c r="F104" s="139"/>
      <c r="G104" s="141">
        <v>2789579.87</v>
      </c>
      <c r="H104" s="141"/>
      <c r="I104" s="141"/>
    </row>
    <row r="105" spans="1:9" x14ac:dyDescent="0.25">
      <c r="A105" s="381" t="s">
        <v>362</v>
      </c>
      <c r="B105" s="381"/>
      <c r="C105" s="381"/>
      <c r="D105" s="381"/>
      <c r="E105" s="381"/>
      <c r="F105" s="139"/>
      <c r="G105" s="141">
        <v>251636.68</v>
      </c>
      <c r="H105" s="141"/>
      <c r="I105" s="141"/>
    </row>
    <row r="106" spans="1:9" x14ac:dyDescent="0.25">
      <c r="A106" s="393" t="s">
        <v>361</v>
      </c>
      <c r="B106" s="393"/>
      <c r="C106" s="393"/>
      <c r="D106" s="393"/>
      <c r="E106" s="393"/>
      <c r="F106" s="139"/>
      <c r="G106" s="141">
        <v>6401108.0899999999</v>
      </c>
      <c r="H106" s="141"/>
      <c r="I106" s="141"/>
    </row>
    <row r="107" spans="1:9" x14ac:dyDescent="0.25">
      <c r="A107" s="393" t="s">
        <v>360</v>
      </c>
      <c r="B107" s="393"/>
      <c r="C107" s="393"/>
      <c r="D107" s="393"/>
      <c r="E107" s="393"/>
      <c r="F107" s="139"/>
      <c r="G107" s="141">
        <v>538797.80000000005</v>
      </c>
      <c r="H107" s="141"/>
      <c r="I107" s="141"/>
    </row>
    <row r="108" spans="1:9" ht="21" customHeight="1" x14ac:dyDescent="0.25">
      <c r="A108" s="393" t="s">
        <v>359</v>
      </c>
      <c r="B108" s="393"/>
      <c r="C108" s="393"/>
      <c r="D108" s="393"/>
      <c r="E108" s="393"/>
      <c r="F108" s="393"/>
      <c r="G108" s="217">
        <v>529964155.25999999</v>
      </c>
      <c r="H108" s="141"/>
      <c r="I108" s="217"/>
    </row>
    <row r="109" spans="1:9" x14ac:dyDescent="0.25">
      <c r="A109" s="392" t="s">
        <v>358</v>
      </c>
      <c r="B109" s="392"/>
      <c r="C109" s="392"/>
      <c r="D109" s="392"/>
      <c r="E109" s="392"/>
      <c r="F109" s="139"/>
      <c r="G109" s="141">
        <v>200000</v>
      </c>
      <c r="H109" s="141"/>
      <c r="I109" s="141"/>
    </row>
    <row r="110" spans="1:9" x14ac:dyDescent="0.25">
      <c r="A110" s="392" t="s">
        <v>357</v>
      </c>
      <c r="B110" s="392"/>
      <c r="C110" s="392"/>
      <c r="D110" s="392"/>
      <c r="E110" s="392"/>
      <c r="F110" s="392"/>
      <c r="G110" s="141">
        <v>200000</v>
      </c>
      <c r="H110" s="141"/>
      <c r="I110" s="141"/>
    </row>
    <row r="111" spans="1:9" x14ac:dyDescent="0.25">
      <c r="A111" s="392" t="s">
        <v>356</v>
      </c>
      <c r="B111" s="392"/>
      <c r="C111" s="392"/>
      <c r="D111" s="392"/>
      <c r="E111" s="392"/>
      <c r="F111" s="392"/>
      <c r="G111" s="141">
        <v>15000</v>
      </c>
      <c r="H111" s="141"/>
      <c r="I111" s="141"/>
    </row>
    <row r="112" spans="1:9" x14ac:dyDescent="0.25">
      <c r="A112" s="392" t="s">
        <v>355</v>
      </c>
      <c r="B112" s="392"/>
      <c r="C112" s="392"/>
      <c r="D112" s="392"/>
      <c r="E112" s="392"/>
      <c r="F112" s="392"/>
      <c r="G112" s="217">
        <v>25000</v>
      </c>
      <c r="H112" s="141"/>
      <c r="I112" s="217"/>
    </row>
    <row r="113" spans="1:9" ht="16.5" customHeight="1" x14ac:dyDescent="0.25">
      <c r="A113" s="194" t="s">
        <v>354</v>
      </c>
      <c r="B113" s="194"/>
      <c r="C113" s="194"/>
      <c r="D113" s="194"/>
      <c r="E113" s="194"/>
      <c r="F113" s="139"/>
      <c r="G113" s="216">
        <f>SUM(G104:G112)</f>
        <v>540385277.70000005</v>
      </c>
      <c r="H113" s="139"/>
      <c r="I113" s="215"/>
    </row>
    <row r="114" spans="1:9" ht="16.5" customHeight="1" x14ac:dyDescent="0.25">
      <c r="A114" s="194"/>
      <c r="B114" s="194"/>
      <c r="C114" s="194"/>
      <c r="D114" s="194"/>
      <c r="E114" s="194"/>
      <c r="F114" s="139"/>
      <c r="G114" s="215"/>
      <c r="H114" s="139"/>
      <c r="I114" s="215"/>
    </row>
    <row r="115" spans="1:9" x14ac:dyDescent="0.25">
      <c r="A115" s="163"/>
      <c r="B115" s="139"/>
      <c r="C115" s="139"/>
      <c r="D115" s="139"/>
      <c r="E115" s="139"/>
      <c r="F115" s="139"/>
      <c r="G115" s="170"/>
      <c r="H115" s="139"/>
      <c r="I115" s="138"/>
    </row>
    <row r="116" spans="1:9" x14ac:dyDescent="0.25">
      <c r="A116" s="383" t="s">
        <v>353</v>
      </c>
      <c r="B116" s="383"/>
      <c r="C116" s="383"/>
      <c r="D116" s="383"/>
      <c r="E116" s="383"/>
      <c r="F116" s="383"/>
      <c r="G116" s="383"/>
      <c r="H116" s="383"/>
      <c r="I116" s="383"/>
    </row>
    <row r="117" spans="1:9" ht="85.5" customHeight="1" x14ac:dyDescent="0.25">
      <c r="A117" s="381" t="s">
        <v>451</v>
      </c>
      <c r="B117" s="381"/>
      <c r="C117" s="381"/>
      <c r="D117" s="381"/>
      <c r="E117" s="381"/>
      <c r="F117" s="381"/>
      <c r="G117" s="381"/>
      <c r="H117" s="381"/>
      <c r="I117" s="381"/>
    </row>
    <row r="118" spans="1:9" ht="12.75" customHeight="1" x14ac:dyDescent="0.25">
      <c r="A118" s="201"/>
      <c r="B118" s="201"/>
      <c r="C118" s="201"/>
      <c r="D118" s="201"/>
      <c r="E118" s="201"/>
      <c r="F118" s="201"/>
      <c r="G118" s="214"/>
      <c r="H118" s="201"/>
      <c r="I118" s="201"/>
    </row>
    <row r="119" spans="1:9" x14ac:dyDescent="0.25">
      <c r="A119" s="204" t="s">
        <v>123</v>
      </c>
      <c r="B119" s="139"/>
      <c r="C119" s="139"/>
      <c r="D119" s="139"/>
      <c r="E119" s="139"/>
      <c r="F119" s="139"/>
      <c r="G119" s="213">
        <v>2024</v>
      </c>
      <c r="H119" s="145"/>
      <c r="I119" s="213"/>
    </row>
    <row r="120" spans="1:9" ht="21.75" customHeight="1" x14ac:dyDescent="0.25">
      <c r="A120" s="383" t="s">
        <v>352</v>
      </c>
      <c r="B120" s="383"/>
      <c r="C120" s="383"/>
      <c r="D120" s="383"/>
      <c r="E120" s="383"/>
      <c r="F120" s="139"/>
      <c r="G120" s="141"/>
      <c r="H120" s="139"/>
      <c r="I120" s="141"/>
    </row>
    <row r="121" spans="1:9" ht="31.5" customHeight="1" x14ac:dyDescent="0.25">
      <c r="A121" s="387" t="s">
        <v>161</v>
      </c>
      <c r="B121" s="387"/>
      <c r="C121" s="387"/>
      <c r="D121" s="256"/>
      <c r="E121" s="256"/>
      <c r="F121" s="257"/>
      <c r="G121" s="157">
        <v>196113</v>
      </c>
      <c r="H121" s="206"/>
      <c r="I121" s="141"/>
    </row>
    <row r="122" spans="1:9" x14ac:dyDescent="0.25">
      <c r="A122" s="256" t="s">
        <v>160</v>
      </c>
      <c r="B122" s="256"/>
      <c r="C122" s="256"/>
      <c r="D122" s="256"/>
      <c r="E122" s="256"/>
      <c r="F122" s="150"/>
      <c r="G122" s="258">
        <f>1375751565+8151</f>
        <v>1375759716</v>
      </c>
      <c r="H122" s="141"/>
      <c r="I122" s="206"/>
    </row>
    <row r="123" spans="1:9" ht="31.5" customHeight="1" x14ac:dyDescent="0.25">
      <c r="A123" s="387" t="s">
        <v>159</v>
      </c>
      <c r="B123" s="387"/>
      <c r="C123" s="256"/>
      <c r="D123" s="256"/>
      <c r="E123" s="256"/>
      <c r="F123" s="256"/>
      <c r="G123" s="156">
        <v>32068702</v>
      </c>
      <c r="H123" s="143"/>
      <c r="I123" s="143"/>
    </row>
    <row r="124" spans="1:9" ht="20.25" customHeight="1" x14ac:dyDescent="0.25">
      <c r="A124" s="387" t="s">
        <v>351</v>
      </c>
      <c r="B124" s="387"/>
      <c r="C124" s="387"/>
      <c r="D124" s="256"/>
      <c r="E124" s="256"/>
      <c r="F124" s="150"/>
      <c r="G124" s="157">
        <v>410141488</v>
      </c>
      <c r="H124" s="141"/>
      <c r="I124" s="141"/>
    </row>
    <row r="125" spans="1:9" ht="17.25" customHeight="1" x14ac:dyDescent="0.25">
      <c r="A125" s="387" t="s">
        <v>350</v>
      </c>
      <c r="B125" s="387"/>
      <c r="C125" s="387"/>
      <c r="D125" s="256"/>
      <c r="E125" s="256"/>
      <c r="F125" s="150"/>
      <c r="G125" s="157">
        <v>11192257</v>
      </c>
      <c r="H125" s="141"/>
      <c r="I125" s="141"/>
    </row>
    <row r="126" spans="1:9" x14ac:dyDescent="0.25">
      <c r="A126" s="256" t="s">
        <v>156</v>
      </c>
      <c r="B126" s="256"/>
      <c r="C126" s="256"/>
      <c r="D126" s="256"/>
      <c r="E126" s="256"/>
      <c r="F126" s="256"/>
      <c r="G126" s="157">
        <v>5693169</v>
      </c>
      <c r="H126" s="141"/>
      <c r="I126" s="141"/>
    </row>
    <row r="127" spans="1:9" x14ac:dyDescent="0.25">
      <c r="A127" s="256" t="s">
        <v>155</v>
      </c>
      <c r="B127" s="256"/>
      <c r="C127" s="256"/>
      <c r="D127" s="256"/>
      <c r="E127" s="256"/>
      <c r="F127" s="150"/>
      <c r="G127" s="259">
        <v>46587725</v>
      </c>
      <c r="H127" s="143"/>
      <c r="I127" s="212"/>
    </row>
    <row r="128" spans="1:9" x14ac:dyDescent="0.25">
      <c r="A128" s="256" t="s">
        <v>349</v>
      </c>
      <c r="B128" s="256"/>
      <c r="C128" s="256"/>
      <c r="D128" s="256"/>
      <c r="E128" s="256"/>
      <c r="F128" s="150"/>
      <c r="G128" s="156">
        <v>67666666.670000002</v>
      </c>
      <c r="H128" s="143"/>
      <c r="I128" s="143"/>
    </row>
    <row r="129" spans="1:11" ht="17.25" customHeight="1" x14ac:dyDescent="0.25">
      <c r="A129" s="387" t="s">
        <v>348</v>
      </c>
      <c r="B129" s="387"/>
      <c r="C129" s="387"/>
      <c r="D129" s="387"/>
      <c r="E129" s="256"/>
      <c r="F129" s="256"/>
      <c r="G129" s="156">
        <v>58177550.560000002</v>
      </c>
      <c r="H129" s="143"/>
      <c r="I129" s="143"/>
      <c r="J129" s="167"/>
    </row>
    <row r="130" spans="1:11" ht="19.5" customHeight="1" x14ac:dyDescent="0.25">
      <c r="A130" s="387" t="s">
        <v>433</v>
      </c>
      <c r="B130" s="387"/>
      <c r="C130" s="387"/>
      <c r="D130" s="387"/>
      <c r="E130" s="256"/>
      <c r="F130" s="150"/>
      <c r="G130" s="156">
        <v>21607229.82</v>
      </c>
      <c r="H130" s="143"/>
      <c r="I130" s="143"/>
    </row>
    <row r="131" spans="1:11" ht="16.5" thickBot="1" x14ac:dyDescent="0.3">
      <c r="A131" s="204" t="s">
        <v>126</v>
      </c>
      <c r="B131" s="139"/>
      <c r="C131" s="139"/>
      <c r="D131" s="139"/>
      <c r="E131" s="139"/>
      <c r="F131" s="204"/>
      <c r="G131" s="137">
        <f>SUM(G121:G130)</f>
        <v>2029090617.05</v>
      </c>
      <c r="H131" s="200"/>
      <c r="I131" s="170"/>
      <c r="J131" s="153"/>
      <c r="K131" s="211"/>
    </row>
    <row r="132" spans="1:11" ht="16.5" thickTop="1" x14ac:dyDescent="0.25">
      <c r="A132" s="204"/>
      <c r="B132" s="139"/>
      <c r="C132" s="139"/>
      <c r="D132" s="139"/>
      <c r="E132" s="139"/>
      <c r="F132" s="204"/>
      <c r="G132" s="170"/>
      <c r="H132" s="200"/>
      <c r="I132" s="170"/>
    </row>
    <row r="133" spans="1:11" x14ac:dyDescent="0.25">
      <c r="A133" s="204"/>
      <c r="B133" s="139"/>
      <c r="C133" s="139"/>
      <c r="D133" s="139"/>
      <c r="E133" s="139"/>
      <c r="F133" s="204"/>
      <c r="G133" s="170"/>
      <c r="H133" s="200"/>
      <c r="I133" s="170"/>
    </row>
    <row r="134" spans="1:11" x14ac:dyDescent="0.25">
      <c r="A134" s="204"/>
      <c r="B134" s="139"/>
      <c r="C134" s="139"/>
      <c r="D134" s="139"/>
      <c r="E134" s="139"/>
      <c r="F134" s="139"/>
      <c r="G134" s="147"/>
      <c r="H134" s="139"/>
      <c r="I134" s="139"/>
    </row>
    <row r="135" spans="1:11" ht="60.75" customHeight="1" x14ac:dyDescent="0.25">
      <c r="A135" s="378" t="s">
        <v>347</v>
      </c>
      <c r="B135" s="378"/>
      <c r="C135" s="378"/>
      <c r="D135" s="378"/>
      <c r="E135" s="378"/>
      <c r="F135" s="378"/>
      <c r="G135" s="378"/>
      <c r="H135" s="378"/>
      <c r="I135" s="378"/>
    </row>
    <row r="136" spans="1:11" ht="15.75" customHeight="1" x14ac:dyDescent="0.25">
      <c r="A136" s="168"/>
      <c r="B136" s="168"/>
      <c r="C136" s="168"/>
      <c r="D136" s="168"/>
      <c r="E136" s="168"/>
      <c r="F136" s="168"/>
      <c r="G136" s="210"/>
      <c r="H136" s="168"/>
      <c r="I136" s="168"/>
    </row>
    <row r="137" spans="1:11" x14ac:dyDescent="0.25">
      <c r="A137" s="383" t="s">
        <v>346</v>
      </c>
      <c r="B137" s="383"/>
      <c r="C137" s="383"/>
      <c r="D137" s="383"/>
      <c r="E137" s="383"/>
      <c r="F137" s="383"/>
      <c r="G137" s="383"/>
      <c r="H137" s="383"/>
      <c r="I137" s="383"/>
    </row>
    <row r="138" spans="1:11" ht="61.5" customHeight="1" x14ac:dyDescent="0.25">
      <c r="A138" s="381" t="s">
        <v>452</v>
      </c>
      <c r="B138" s="381"/>
      <c r="C138" s="381"/>
      <c r="D138" s="381"/>
      <c r="E138" s="381"/>
      <c r="F138" s="381"/>
      <c r="G138" s="381"/>
      <c r="H138" s="381"/>
      <c r="I138" s="381"/>
    </row>
    <row r="139" spans="1:11" x14ac:dyDescent="0.25">
      <c r="A139" s="207"/>
      <c r="B139" s="139"/>
      <c r="C139" s="139"/>
      <c r="D139" s="139"/>
      <c r="E139" s="139"/>
      <c r="F139" s="139"/>
      <c r="G139" s="147"/>
      <c r="H139" s="139"/>
      <c r="I139" s="139"/>
    </row>
    <row r="140" spans="1:11" x14ac:dyDescent="0.25">
      <c r="A140" s="204" t="s">
        <v>167</v>
      </c>
      <c r="B140" s="204"/>
      <c r="C140" s="139"/>
      <c r="D140" s="139"/>
      <c r="E140" s="139"/>
      <c r="F140" s="139"/>
      <c r="G140" s="208">
        <v>2024</v>
      </c>
      <c r="H140" s="145"/>
      <c r="I140" s="145"/>
    </row>
    <row r="141" spans="1:11" x14ac:dyDescent="0.25">
      <c r="A141" s="381" t="s">
        <v>345</v>
      </c>
      <c r="B141" s="381"/>
      <c r="C141" s="381"/>
      <c r="D141" s="381"/>
      <c r="E141" s="381"/>
      <c r="F141" s="209"/>
      <c r="G141" s="141">
        <v>588036.48</v>
      </c>
      <c r="H141" s="139"/>
      <c r="I141" s="141"/>
    </row>
    <row r="142" spans="1:11" x14ac:dyDescent="0.25">
      <c r="A142" s="381" t="s">
        <v>344</v>
      </c>
      <c r="B142" s="381"/>
      <c r="C142" s="381"/>
      <c r="D142" s="381"/>
      <c r="E142" s="381"/>
      <c r="F142" s="381"/>
      <c r="G142" s="141">
        <v>4038046</v>
      </c>
      <c r="H142" s="139"/>
      <c r="I142" s="141"/>
    </row>
    <row r="143" spans="1:11" x14ac:dyDescent="0.25">
      <c r="A143" s="381" t="s">
        <v>343</v>
      </c>
      <c r="B143" s="381"/>
      <c r="C143" s="381"/>
      <c r="D143" s="381"/>
      <c r="E143" s="381"/>
      <c r="F143" s="381"/>
      <c r="G143" s="141">
        <v>183462.32</v>
      </c>
      <c r="H143" s="139"/>
      <c r="I143" s="141"/>
    </row>
    <row r="144" spans="1:11" ht="16.5" thickBot="1" x14ac:dyDescent="0.3">
      <c r="A144" s="204" t="s">
        <v>126</v>
      </c>
      <c r="B144" s="139"/>
      <c r="C144" s="139"/>
      <c r="D144" s="139"/>
      <c r="E144" s="139"/>
      <c r="F144" s="139"/>
      <c r="G144" s="137">
        <f>SUM(G141:G143)</f>
        <v>4809544.8000000007</v>
      </c>
      <c r="H144" s="204"/>
      <c r="I144" s="170"/>
    </row>
    <row r="145" spans="1:9" ht="16.5" thickTop="1" x14ac:dyDescent="0.25">
      <c r="A145" s="204"/>
      <c r="B145" s="139"/>
      <c r="C145" s="139"/>
      <c r="D145" s="139"/>
      <c r="E145" s="139"/>
      <c r="F145" s="139"/>
      <c r="G145" s="147"/>
      <c r="H145" s="139"/>
      <c r="I145" s="139"/>
    </row>
    <row r="146" spans="1:9" x14ac:dyDescent="0.25">
      <c r="A146" s="383" t="s">
        <v>342</v>
      </c>
      <c r="B146" s="383"/>
      <c r="C146" s="383"/>
      <c r="D146" s="383"/>
      <c r="E146" s="383"/>
      <c r="F146" s="383"/>
      <c r="G146" s="383"/>
      <c r="H146" s="383"/>
      <c r="I146" s="383"/>
    </row>
    <row r="147" spans="1:9" ht="64.5" customHeight="1" x14ac:dyDescent="0.25">
      <c r="A147" s="381" t="s">
        <v>453</v>
      </c>
      <c r="B147" s="381"/>
      <c r="C147" s="381"/>
      <c r="D147" s="381"/>
      <c r="E147" s="381"/>
      <c r="F147" s="381"/>
      <c r="G147" s="381"/>
      <c r="H147" s="381"/>
      <c r="I147" s="381"/>
    </row>
    <row r="148" spans="1:9" x14ac:dyDescent="0.25">
      <c r="A148" s="207"/>
      <c r="B148" s="139"/>
      <c r="C148" s="139"/>
      <c r="D148" s="139"/>
      <c r="E148" s="139"/>
      <c r="F148" s="139"/>
      <c r="G148" s="147"/>
      <c r="H148" s="139"/>
      <c r="I148" s="139"/>
    </row>
    <row r="149" spans="1:9" x14ac:dyDescent="0.25">
      <c r="A149" s="204" t="s">
        <v>341</v>
      </c>
      <c r="B149" s="139"/>
      <c r="C149" s="204"/>
      <c r="D149" s="139"/>
      <c r="E149" s="139"/>
      <c r="F149" s="139"/>
      <c r="G149" s="208">
        <v>2024</v>
      </c>
      <c r="H149" s="145"/>
      <c r="I149" s="145"/>
    </row>
    <row r="150" spans="1:9" x14ac:dyDescent="0.25">
      <c r="A150" s="383" t="s">
        <v>340</v>
      </c>
      <c r="B150" s="383"/>
      <c r="C150" s="383"/>
      <c r="D150" s="383"/>
      <c r="E150" s="139"/>
      <c r="F150" s="204" t="s">
        <v>339</v>
      </c>
      <c r="G150" s="147"/>
      <c r="H150" s="139"/>
      <c r="I150" s="139"/>
    </row>
    <row r="151" spans="1:9" x14ac:dyDescent="0.25">
      <c r="A151" s="381" t="s">
        <v>338</v>
      </c>
      <c r="B151" s="381"/>
      <c r="C151" s="381"/>
      <c r="D151" s="381"/>
      <c r="E151" s="381"/>
      <c r="F151" s="207"/>
      <c r="G151" s="141">
        <v>570135.34</v>
      </c>
      <c r="H151" s="139"/>
      <c r="I151" s="141"/>
    </row>
    <row r="152" spans="1:9" x14ac:dyDescent="0.25">
      <c r="A152" s="381" t="s">
        <v>337</v>
      </c>
      <c r="B152" s="381"/>
      <c r="C152" s="381"/>
      <c r="D152" s="381"/>
      <c r="E152" s="381"/>
      <c r="F152" s="139"/>
      <c r="G152" s="206">
        <v>154285.67000000001</v>
      </c>
      <c r="H152" s="139"/>
      <c r="I152" s="206"/>
    </row>
    <row r="153" spans="1:9" x14ac:dyDescent="0.25">
      <c r="A153" s="381" t="s">
        <v>336</v>
      </c>
      <c r="B153" s="381"/>
      <c r="C153" s="381"/>
      <c r="D153" s="381"/>
      <c r="E153" s="381"/>
      <c r="F153" s="139"/>
      <c r="G153" s="141">
        <v>9583.5499999999993</v>
      </c>
      <c r="H153" s="139"/>
      <c r="I153" s="141"/>
    </row>
    <row r="154" spans="1:9" x14ac:dyDescent="0.25">
      <c r="A154" s="381" t="s">
        <v>335</v>
      </c>
      <c r="B154" s="381"/>
      <c r="C154" s="381"/>
      <c r="D154" s="381"/>
      <c r="E154" s="381"/>
      <c r="F154" s="139"/>
      <c r="G154" s="141">
        <v>17593.150000000001</v>
      </c>
      <c r="H154" s="139"/>
      <c r="I154" s="141"/>
    </row>
    <row r="155" spans="1:9" ht="16.5" thickBot="1" x14ac:dyDescent="0.3">
      <c r="A155" s="204" t="s">
        <v>126</v>
      </c>
      <c r="B155" s="139"/>
      <c r="C155" s="139"/>
      <c r="D155" s="139"/>
      <c r="E155" s="139"/>
      <c r="F155" s="139"/>
      <c r="G155" s="137">
        <f>SUM(G151:G154)</f>
        <v>751597.71000000008</v>
      </c>
      <c r="H155" s="204"/>
      <c r="I155" s="170"/>
    </row>
    <row r="156" spans="1:9" ht="16.5" thickTop="1" x14ac:dyDescent="0.25">
      <c r="A156" s="204"/>
      <c r="B156" s="139"/>
      <c r="C156" s="139"/>
      <c r="D156" s="139"/>
      <c r="E156" s="139"/>
      <c r="F156" s="139"/>
      <c r="G156" s="170"/>
      <c r="H156" s="204"/>
      <c r="I156" s="170"/>
    </row>
    <row r="157" spans="1:9" x14ac:dyDescent="0.25">
      <c r="A157" s="383" t="s">
        <v>334</v>
      </c>
      <c r="B157" s="383"/>
      <c r="C157" s="383"/>
      <c r="D157" s="383"/>
      <c r="E157" s="383"/>
      <c r="F157" s="383"/>
      <c r="G157" s="383"/>
      <c r="H157" s="383"/>
      <c r="I157" s="383"/>
    </row>
    <row r="158" spans="1:9" x14ac:dyDescent="0.25">
      <c r="A158" s="204"/>
      <c r="B158" s="139"/>
      <c r="C158" s="139"/>
      <c r="D158" s="139"/>
      <c r="E158" s="139"/>
      <c r="F158" s="139"/>
      <c r="G158" s="147"/>
      <c r="H158" s="139"/>
      <c r="I158" s="139"/>
    </row>
    <row r="159" spans="1:9" ht="37.5" customHeight="1" x14ac:dyDescent="0.25">
      <c r="A159" s="381" t="s">
        <v>454</v>
      </c>
      <c r="B159" s="381"/>
      <c r="C159" s="381"/>
      <c r="D159" s="381"/>
      <c r="E159" s="381"/>
      <c r="F159" s="381"/>
      <c r="G159" s="381"/>
      <c r="H159" s="381"/>
      <c r="I159" s="381"/>
    </row>
    <row r="160" spans="1:9" x14ac:dyDescent="0.25">
      <c r="A160" s="205"/>
      <c r="B160" s="139"/>
      <c r="C160" s="139"/>
      <c r="D160" s="139"/>
      <c r="E160" s="139"/>
      <c r="F160" s="139"/>
      <c r="G160" s="147"/>
      <c r="H160" s="139"/>
      <c r="I160" s="139"/>
    </row>
    <row r="161" spans="1:9" x14ac:dyDescent="0.25">
      <c r="A161" s="204" t="s">
        <v>333</v>
      </c>
      <c r="B161" s="139"/>
      <c r="C161" s="139"/>
      <c r="D161" s="139"/>
      <c r="E161" s="139"/>
      <c r="F161" s="139"/>
      <c r="G161" s="202">
        <v>2024</v>
      </c>
      <c r="H161" s="203"/>
      <c r="I161" s="202"/>
    </row>
    <row r="162" spans="1:9" x14ac:dyDescent="0.25">
      <c r="A162" s="381" t="s">
        <v>332</v>
      </c>
      <c r="B162" s="381"/>
      <c r="C162" s="381"/>
      <c r="D162" s="381"/>
      <c r="E162" s="381"/>
      <c r="F162" s="139"/>
      <c r="G162" s="141">
        <f>+I173</f>
        <v>1541540572.8400002</v>
      </c>
      <c r="H162" s="141"/>
      <c r="I162" s="141"/>
    </row>
    <row r="163" spans="1:9" x14ac:dyDescent="0.25">
      <c r="A163" s="381" t="s">
        <v>331</v>
      </c>
      <c r="B163" s="381"/>
      <c r="C163" s="381"/>
      <c r="D163" s="381"/>
      <c r="E163" s="381"/>
      <c r="F163" s="139"/>
      <c r="G163" s="141">
        <f>-I178</f>
        <v>-423968121.57000005</v>
      </c>
      <c r="H163" s="141"/>
      <c r="I163" s="141"/>
    </row>
    <row r="164" spans="1:9" ht="16.5" thickBot="1" x14ac:dyDescent="0.3">
      <c r="A164" s="383" t="s">
        <v>330</v>
      </c>
      <c r="B164" s="383"/>
      <c r="C164" s="383"/>
      <c r="D164" s="383"/>
      <c r="E164" s="383"/>
      <c r="F164" s="139"/>
      <c r="G164" s="137">
        <f>SUM(G162:G163)</f>
        <v>1117572451.27</v>
      </c>
      <c r="H164" s="200"/>
      <c r="I164" s="170"/>
    </row>
    <row r="165" spans="1:9" ht="17.25" thickTop="1" thickBot="1" x14ac:dyDescent="0.3">
      <c r="A165" s="139"/>
      <c r="B165" s="139"/>
      <c r="C165" s="139"/>
      <c r="D165" s="139"/>
      <c r="E165" s="139"/>
      <c r="F165" s="139"/>
      <c r="G165" s="147"/>
      <c r="H165" s="139"/>
      <c r="I165" s="139"/>
    </row>
    <row r="166" spans="1:9" ht="45.75" thickBot="1" x14ac:dyDescent="0.3">
      <c r="A166" s="229"/>
      <c r="B166" s="230" t="s">
        <v>329</v>
      </c>
      <c r="C166" s="230" t="s">
        <v>328</v>
      </c>
      <c r="D166" s="230" t="s">
        <v>327</v>
      </c>
      <c r="E166" s="230" t="s">
        <v>326</v>
      </c>
      <c r="F166" s="230" t="s">
        <v>325</v>
      </c>
      <c r="G166" s="231" t="s">
        <v>324</v>
      </c>
      <c r="H166" s="230" t="s">
        <v>323</v>
      </c>
      <c r="I166" s="232" t="s">
        <v>133</v>
      </c>
    </row>
    <row r="167" spans="1:9" ht="22.5" customHeight="1" x14ac:dyDescent="0.25">
      <c r="A167" s="407" t="s">
        <v>322</v>
      </c>
      <c r="B167" s="409">
        <f>6256197</f>
        <v>6256197</v>
      </c>
      <c r="C167" s="409"/>
      <c r="D167" s="409">
        <v>12846909</v>
      </c>
      <c r="E167" s="409">
        <v>418452465.5</v>
      </c>
      <c r="F167" s="409">
        <v>29067022.030000001</v>
      </c>
      <c r="G167" s="409">
        <v>59934993.409999996</v>
      </c>
      <c r="H167" s="409">
        <v>894304722</v>
      </c>
      <c r="I167" s="409">
        <f>SUM(B167:H168)</f>
        <v>1420862308.9400001</v>
      </c>
    </row>
    <row r="168" spans="1:9" ht="10.5" customHeight="1" thickBot="1" x14ac:dyDescent="0.3">
      <c r="A168" s="408"/>
      <c r="B168" s="410"/>
      <c r="C168" s="410"/>
      <c r="D168" s="410"/>
      <c r="E168" s="410"/>
      <c r="F168" s="410"/>
      <c r="G168" s="410"/>
      <c r="H168" s="410"/>
      <c r="I168" s="410"/>
    </row>
    <row r="169" spans="1:9" ht="22.5" customHeight="1" thickBot="1" x14ac:dyDescent="0.3">
      <c r="A169" s="233" t="s">
        <v>321</v>
      </c>
      <c r="B169" s="235">
        <v>96413</v>
      </c>
      <c r="C169" s="235"/>
      <c r="D169" s="267">
        <v>154999.01</v>
      </c>
      <c r="E169" s="235">
        <v>4212162.18</v>
      </c>
      <c r="F169" s="235">
        <f>1728736.53+44650+16249.99</f>
        <v>1789636.52</v>
      </c>
      <c r="G169" s="235">
        <v>33159117.739999998</v>
      </c>
      <c r="H169" s="237">
        <f>67593956.83+1113542.4+12558436.22</f>
        <v>81265935.450000003</v>
      </c>
      <c r="I169" s="236">
        <f>+G169+H169+D169+E169+F169+B169</f>
        <v>120678263.89999999</v>
      </c>
    </row>
    <row r="170" spans="1:9" ht="22.5" customHeight="1" thickBot="1" x14ac:dyDescent="0.3">
      <c r="A170" s="233" t="s">
        <v>316</v>
      </c>
      <c r="B170" s="235"/>
      <c r="C170" s="235"/>
      <c r="D170" s="235"/>
      <c r="E170" s="235">
        <v>0</v>
      </c>
      <c r="F170" s="235"/>
      <c r="G170" s="235"/>
      <c r="H170" s="237"/>
      <c r="I170" s="236"/>
    </row>
    <row r="171" spans="1:9" ht="22.5" customHeight="1" thickBot="1" x14ac:dyDescent="0.3">
      <c r="A171" s="233" t="s">
        <v>320</v>
      </c>
      <c r="B171" s="235"/>
      <c r="C171" s="235"/>
      <c r="D171" s="235">
        <v>0</v>
      </c>
      <c r="E171" s="235">
        <v>0</v>
      </c>
      <c r="F171" s="235"/>
      <c r="G171" s="235"/>
      <c r="H171" s="235">
        <v>0</v>
      </c>
      <c r="I171" s="236">
        <f>SUM(B171:H172)</f>
        <v>0</v>
      </c>
    </row>
    <row r="172" spans="1:9" ht="22.5" customHeight="1" thickBot="1" x14ac:dyDescent="0.3">
      <c r="A172" s="233" t="s">
        <v>319</v>
      </c>
      <c r="B172" s="235"/>
      <c r="C172" s="235"/>
      <c r="D172" s="235"/>
      <c r="E172" s="235"/>
      <c r="F172" s="235"/>
      <c r="G172" s="235"/>
      <c r="H172" s="235"/>
      <c r="I172" s="236"/>
    </row>
    <row r="173" spans="1:9" ht="24.75" customHeight="1" thickBot="1" x14ac:dyDescent="0.3">
      <c r="A173" s="233" t="s">
        <v>315</v>
      </c>
      <c r="B173" s="238">
        <f>SUM(B167:B172)</f>
        <v>6352610</v>
      </c>
      <c r="C173" s="238">
        <f t="shared" ref="C173:I173" si="0">SUM(C167:C172)</f>
        <v>0</v>
      </c>
      <c r="D173" s="238">
        <f t="shared" si="0"/>
        <v>13001908.01</v>
      </c>
      <c r="E173" s="238">
        <f t="shared" si="0"/>
        <v>422664627.68000001</v>
      </c>
      <c r="F173" s="238">
        <f t="shared" si="0"/>
        <v>30856658.550000001</v>
      </c>
      <c r="G173" s="238">
        <f t="shared" si="0"/>
        <v>93094111.149999991</v>
      </c>
      <c r="H173" s="238">
        <f t="shared" si="0"/>
        <v>975570657.45000005</v>
      </c>
      <c r="I173" s="276">
        <f t="shared" si="0"/>
        <v>1541540572.8400002</v>
      </c>
    </row>
    <row r="174" spans="1:9" ht="22.5" customHeight="1" x14ac:dyDescent="0.25">
      <c r="A174" s="407" t="s">
        <v>318</v>
      </c>
      <c r="B174" s="411"/>
      <c r="C174" s="411"/>
      <c r="D174" s="411">
        <v>4321489.2300000004</v>
      </c>
      <c r="E174" s="411">
        <v>368869767.11000001</v>
      </c>
      <c r="F174" s="411">
        <v>23363440.190000001</v>
      </c>
      <c r="G174" s="411">
        <v>17254638.23</v>
      </c>
      <c r="H174" s="411"/>
      <c r="I174" s="409">
        <f>SUM(B174:H175)</f>
        <v>413809334.76000005</v>
      </c>
    </row>
    <row r="175" spans="1:9" ht="9.75" customHeight="1" thickBot="1" x14ac:dyDescent="0.3">
      <c r="A175" s="408"/>
      <c r="B175" s="410"/>
      <c r="C175" s="410"/>
      <c r="D175" s="410"/>
      <c r="E175" s="410"/>
      <c r="F175" s="410"/>
      <c r="G175" s="410"/>
      <c r="H175" s="410"/>
      <c r="I175" s="410"/>
    </row>
    <row r="176" spans="1:9" ht="22.5" customHeight="1" thickBot="1" x14ac:dyDescent="0.3">
      <c r="A176" s="239" t="s">
        <v>317</v>
      </c>
      <c r="B176" s="240"/>
      <c r="C176" s="240"/>
      <c r="D176" s="268">
        <f>8045.17+1576.56+1376.28</f>
        <v>10998.01</v>
      </c>
      <c r="E176" s="268">
        <f>2972856.73+526295.7+533251.06</f>
        <v>4032403.4899999998</v>
      </c>
      <c r="F176" s="268">
        <f>1462336.36+212554.51+207559.7</f>
        <v>1882450.57</v>
      </c>
      <c r="G176" s="277">
        <f>2603776.9+590711.79+1038446.05</f>
        <v>4232934.74</v>
      </c>
      <c r="H176" s="241"/>
      <c r="I176" s="242">
        <f>+G176+E176+F176+D176</f>
        <v>10158786.810000001</v>
      </c>
    </row>
    <row r="177" spans="1:9" ht="22.5" customHeight="1" thickBot="1" x14ac:dyDescent="0.3">
      <c r="A177" s="233" t="s">
        <v>316</v>
      </c>
      <c r="B177" s="235"/>
      <c r="C177" s="235"/>
      <c r="D177" s="234" t="s">
        <v>7</v>
      </c>
      <c r="E177" s="234"/>
      <c r="F177" s="234"/>
      <c r="G177" s="234"/>
      <c r="H177" s="235"/>
      <c r="I177" s="242"/>
    </row>
    <row r="178" spans="1:9" ht="22.5" customHeight="1" x14ac:dyDescent="0.25">
      <c r="A178" s="407" t="s">
        <v>315</v>
      </c>
      <c r="B178" s="412">
        <v>0</v>
      </c>
      <c r="C178" s="412"/>
      <c r="D178" s="412">
        <f>+D174+D176</f>
        <v>4332487.24</v>
      </c>
      <c r="E178" s="412">
        <f>+E174+E176</f>
        <v>372902170.60000002</v>
      </c>
      <c r="F178" s="412">
        <f>+F174+F176</f>
        <v>25245890.760000002</v>
      </c>
      <c r="G178" s="412">
        <f>+G174+G176</f>
        <v>21487572.969999999</v>
      </c>
      <c r="H178" s="412">
        <f>+H174+H176</f>
        <v>0</v>
      </c>
      <c r="I178" s="412">
        <f>+B178+C178+D178+E178+F178+G178</f>
        <v>423968121.57000005</v>
      </c>
    </row>
    <row r="179" spans="1:9" ht="4.5" customHeight="1" thickBot="1" x14ac:dyDescent="0.3">
      <c r="A179" s="408"/>
      <c r="B179" s="413"/>
      <c r="C179" s="413"/>
      <c r="D179" s="413"/>
      <c r="E179" s="413"/>
      <c r="F179" s="413"/>
      <c r="G179" s="413"/>
      <c r="H179" s="413"/>
      <c r="I179" s="413"/>
    </row>
    <row r="180" spans="1:9" ht="22.5" customHeight="1" x14ac:dyDescent="0.25">
      <c r="A180" s="407" t="s">
        <v>314</v>
      </c>
      <c r="B180" s="414">
        <f>+B173-B178</f>
        <v>6352610</v>
      </c>
      <c r="C180" s="414"/>
      <c r="D180" s="414">
        <f>+D173-D178</f>
        <v>8669420.7699999996</v>
      </c>
      <c r="E180" s="414">
        <f>+E173-E174-E176</f>
        <v>49762457.079999991</v>
      </c>
      <c r="F180" s="414">
        <f>+F173-F174-F176</f>
        <v>5610767.7899999991</v>
      </c>
      <c r="G180" s="414">
        <f>+G173-G174-G176</f>
        <v>71606538.179999992</v>
      </c>
      <c r="H180" s="414">
        <f>+H173-H174-H176</f>
        <v>975570657.45000005</v>
      </c>
      <c r="I180" s="414">
        <f>+I173-I178</f>
        <v>1117572451.27</v>
      </c>
    </row>
    <row r="181" spans="1:9" ht="4.5" customHeight="1" thickBot="1" x14ac:dyDescent="0.3">
      <c r="A181" s="408"/>
      <c r="B181" s="415"/>
      <c r="C181" s="415"/>
      <c r="D181" s="415"/>
      <c r="E181" s="415"/>
      <c r="F181" s="415"/>
      <c r="G181" s="415"/>
      <c r="H181" s="415"/>
      <c r="I181" s="415"/>
    </row>
    <row r="182" spans="1:9" ht="22.5" customHeight="1" x14ac:dyDescent="0.25">
      <c r="A182" s="198"/>
      <c r="B182" s="198"/>
      <c r="C182" s="198"/>
      <c r="D182" s="198"/>
      <c r="E182" s="198"/>
      <c r="F182" s="198"/>
      <c r="G182" s="199"/>
      <c r="H182" s="198"/>
      <c r="I182" s="198"/>
    </row>
    <row r="183" spans="1:9" ht="26.25" customHeight="1" x14ac:dyDescent="0.25">
      <c r="A183" s="140"/>
      <c r="B183" s="140"/>
      <c r="C183" s="140"/>
      <c r="D183" s="140"/>
      <c r="E183" s="140"/>
      <c r="F183" s="140"/>
      <c r="G183" s="140"/>
      <c r="H183" s="140" t="s">
        <v>13</v>
      </c>
      <c r="I183" s="140"/>
    </row>
    <row r="184" spans="1:9" ht="68.25" hidden="1" customHeight="1" thickBot="1" x14ac:dyDescent="0.3">
      <c r="A184" s="197"/>
      <c r="B184" s="196"/>
      <c r="C184" s="196"/>
      <c r="D184" s="196"/>
      <c r="E184" s="196"/>
      <c r="F184" s="196"/>
      <c r="G184" s="196"/>
      <c r="H184" s="196"/>
      <c r="I184" s="196"/>
    </row>
    <row r="185" spans="1:9" ht="45.75" customHeight="1" x14ac:dyDescent="0.25">
      <c r="A185" s="380" t="s">
        <v>313</v>
      </c>
      <c r="B185" s="380"/>
      <c r="C185" s="380"/>
      <c r="D185" s="380"/>
      <c r="E185" s="380"/>
      <c r="F185" s="380"/>
      <c r="G185" s="380"/>
      <c r="H185" s="380"/>
      <c r="I185" s="380"/>
    </row>
    <row r="186" spans="1:9" ht="29.25" customHeight="1" x14ac:dyDescent="0.25">
      <c r="A186" s="195" t="s">
        <v>434</v>
      </c>
      <c r="B186" s="195"/>
      <c r="C186" s="195"/>
      <c r="D186" s="195"/>
      <c r="E186" s="195"/>
      <c r="F186" s="195"/>
      <c r="G186" s="195"/>
      <c r="H186" s="195"/>
      <c r="I186" s="195"/>
    </row>
    <row r="187" spans="1:9" ht="38.25" customHeight="1" x14ac:dyDescent="0.25">
      <c r="A187" s="394" t="s">
        <v>312</v>
      </c>
      <c r="B187" s="394"/>
      <c r="C187" s="394"/>
      <c r="D187" s="394"/>
      <c r="E187" s="394"/>
      <c r="F187" s="394"/>
      <c r="G187" s="394"/>
      <c r="H187" s="394"/>
      <c r="I187" s="394"/>
    </row>
    <row r="188" spans="1:9" ht="61.5" customHeight="1" x14ac:dyDescent="0.25">
      <c r="A188" s="386" t="s">
        <v>311</v>
      </c>
      <c r="B188" s="386"/>
      <c r="C188" s="386"/>
      <c r="D188" s="386"/>
      <c r="E188" s="386"/>
      <c r="F188" s="386"/>
      <c r="G188" s="386"/>
      <c r="H188" s="386"/>
      <c r="I188" s="386"/>
    </row>
    <row r="189" spans="1:9" x14ac:dyDescent="0.25">
      <c r="A189" s="168"/>
      <c r="B189" s="168"/>
      <c r="C189" s="168"/>
      <c r="D189" s="168"/>
      <c r="E189" s="168"/>
      <c r="F189" s="168"/>
      <c r="G189" s="168"/>
      <c r="H189" s="168"/>
      <c r="I189" s="168"/>
    </row>
    <row r="190" spans="1:9" x14ac:dyDescent="0.25">
      <c r="A190" s="378"/>
      <c r="B190" s="378"/>
      <c r="C190" s="378"/>
      <c r="D190" s="378"/>
      <c r="E190" s="378"/>
      <c r="F190" s="378"/>
      <c r="G190" s="378"/>
      <c r="H190" s="378"/>
      <c r="I190" s="378"/>
    </row>
    <row r="191" spans="1:9" x14ac:dyDescent="0.25">
      <c r="A191" s="194" t="s">
        <v>310</v>
      </c>
      <c r="B191" s="194"/>
      <c r="C191" s="194"/>
      <c r="D191" s="140"/>
      <c r="E191" s="140"/>
      <c r="F191" s="140"/>
      <c r="G191" s="140"/>
      <c r="H191" s="140"/>
      <c r="I191" s="140"/>
    </row>
    <row r="192" spans="1:9" x14ac:dyDescent="0.25">
      <c r="A192" s="193"/>
      <c r="B192" s="193"/>
      <c r="C192" s="193"/>
      <c r="D192" s="140"/>
      <c r="E192" s="140"/>
      <c r="F192" s="140"/>
      <c r="G192" s="140"/>
      <c r="H192" s="140"/>
      <c r="I192" s="140"/>
    </row>
    <row r="193" spans="1:9" ht="31.5" x14ac:dyDescent="0.25">
      <c r="A193" s="390" t="s">
        <v>309</v>
      </c>
      <c r="B193" s="390"/>
      <c r="C193" s="390"/>
      <c r="D193" s="390"/>
      <c r="E193" s="390"/>
      <c r="F193" s="390"/>
      <c r="G193" s="390" t="s">
        <v>308</v>
      </c>
      <c r="H193" s="390"/>
      <c r="I193" s="145" t="s">
        <v>307</v>
      </c>
    </row>
    <row r="194" spans="1:9" x14ac:dyDescent="0.25">
      <c r="A194" s="185"/>
      <c r="B194" s="185"/>
      <c r="C194" s="145"/>
      <c r="D194" s="140"/>
      <c r="E194" s="140"/>
      <c r="F194" s="140"/>
      <c r="G194" s="140"/>
      <c r="H194" s="140"/>
      <c r="I194" s="140"/>
    </row>
    <row r="195" spans="1:9" ht="24.95" customHeight="1" x14ac:dyDescent="0.25">
      <c r="A195" s="192" t="s">
        <v>291</v>
      </c>
      <c r="B195" s="192"/>
      <c r="C195" s="188"/>
      <c r="D195" s="190"/>
      <c r="E195" s="190"/>
      <c r="F195" s="391" t="s">
        <v>306</v>
      </c>
      <c r="G195" s="391"/>
      <c r="H195" s="391"/>
      <c r="I195" s="188">
        <v>11757019.49</v>
      </c>
    </row>
    <row r="196" spans="1:9" ht="24.95" customHeight="1" x14ac:dyDescent="0.25">
      <c r="A196" s="192" t="s">
        <v>291</v>
      </c>
      <c r="B196" s="192"/>
      <c r="C196" s="188"/>
      <c r="D196" s="190"/>
      <c r="E196" s="190"/>
      <c r="F196" s="391" t="s">
        <v>305</v>
      </c>
      <c r="G196" s="391"/>
      <c r="H196" s="391"/>
      <c r="I196" s="188">
        <v>5828367.1699999999</v>
      </c>
    </row>
    <row r="197" spans="1:9" ht="24.95" customHeight="1" x14ac:dyDescent="0.25">
      <c r="A197" s="192" t="s">
        <v>291</v>
      </c>
      <c r="B197" s="192"/>
      <c r="C197" s="188"/>
      <c r="D197" s="190"/>
      <c r="E197" s="190"/>
      <c r="F197" s="391" t="s">
        <v>304</v>
      </c>
      <c r="G197" s="391"/>
      <c r="H197" s="391"/>
      <c r="I197" s="188">
        <v>8092281.96</v>
      </c>
    </row>
    <row r="198" spans="1:9" ht="24.95" customHeight="1" x14ac:dyDescent="0.25">
      <c r="A198" s="192" t="s">
        <v>303</v>
      </c>
      <c r="B198" s="192"/>
      <c r="C198" s="188"/>
      <c r="D198" s="190"/>
      <c r="E198" s="190"/>
      <c r="F198" s="391" t="s">
        <v>302</v>
      </c>
      <c r="G198" s="391"/>
      <c r="H198" s="391"/>
      <c r="I198" s="188">
        <v>20999215.75</v>
      </c>
    </row>
    <row r="199" spans="1:9" ht="24.95" customHeight="1" x14ac:dyDescent="0.25">
      <c r="A199" s="192" t="s">
        <v>301</v>
      </c>
      <c r="B199" s="192"/>
      <c r="C199" s="188"/>
      <c r="D199" s="190"/>
      <c r="E199" s="190"/>
      <c r="F199" s="391" t="s">
        <v>300</v>
      </c>
      <c r="G199" s="391"/>
      <c r="H199" s="391"/>
      <c r="I199" s="188">
        <v>12838881.960000001</v>
      </c>
    </row>
    <row r="200" spans="1:9" ht="31.5" customHeight="1" x14ac:dyDescent="0.25">
      <c r="A200" s="391" t="s">
        <v>299</v>
      </c>
      <c r="B200" s="391"/>
      <c r="C200" s="391"/>
      <c r="D200" s="391"/>
      <c r="E200" s="191"/>
      <c r="F200" s="391" t="s">
        <v>298</v>
      </c>
      <c r="G200" s="391"/>
      <c r="H200" s="391"/>
      <c r="I200" s="188">
        <v>57623641.869999997</v>
      </c>
    </row>
    <row r="201" spans="1:9" ht="31.5" customHeight="1" x14ac:dyDescent="0.25">
      <c r="A201" s="192" t="s">
        <v>291</v>
      </c>
      <c r="B201" s="192"/>
      <c r="C201" s="188"/>
      <c r="D201" s="190"/>
      <c r="E201" s="190"/>
      <c r="F201" s="391" t="s">
        <v>297</v>
      </c>
      <c r="G201" s="391"/>
      <c r="H201" s="391"/>
      <c r="I201" s="188">
        <v>96577033.079999998</v>
      </c>
    </row>
    <row r="202" spans="1:9" ht="24.95" customHeight="1" x14ac:dyDescent="0.25">
      <c r="A202" s="192" t="s">
        <v>296</v>
      </c>
      <c r="B202" s="192"/>
      <c r="C202" s="188"/>
      <c r="D202" s="190"/>
      <c r="E202" s="190"/>
      <c r="F202" s="391" t="s">
        <v>295</v>
      </c>
      <c r="G202" s="391"/>
      <c r="H202" s="391"/>
      <c r="I202" s="188">
        <v>10865713.82</v>
      </c>
    </row>
    <row r="203" spans="1:9" ht="24.95" customHeight="1" x14ac:dyDescent="0.25">
      <c r="A203" s="391" t="s">
        <v>293</v>
      </c>
      <c r="B203" s="391"/>
      <c r="C203" s="391"/>
      <c r="D203" s="391"/>
      <c r="E203" s="191"/>
      <c r="F203" s="391" t="s">
        <v>294</v>
      </c>
      <c r="G203" s="391"/>
      <c r="H203" s="391"/>
      <c r="I203" s="188">
        <v>13577876.369999999</v>
      </c>
    </row>
    <row r="204" spans="1:9" ht="24.95" customHeight="1" x14ac:dyDescent="0.25">
      <c r="A204" s="391" t="s">
        <v>293</v>
      </c>
      <c r="B204" s="391"/>
      <c r="C204" s="391"/>
      <c r="D204" s="391"/>
      <c r="E204" s="191"/>
      <c r="F204" s="391" t="s">
        <v>292</v>
      </c>
      <c r="G204" s="391"/>
      <c r="H204" s="391"/>
      <c r="I204" s="188">
        <v>58218534.380000003</v>
      </c>
    </row>
    <row r="205" spans="1:9" ht="24.95" customHeight="1" x14ac:dyDescent="0.25">
      <c r="A205" s="391" t="s">
        <v>291</v>
      </c>
      <c r="B205" s="391"/>
      <c r="C205" s="391"/>
      <c r="D205" s="391"/>
      <c r="E205" s="191"/>
      <c r="F205" s="391" t="s">
        <v>290</v>
      </c>
      <c r="G205" s="391"/>
      <c r="H205" s="391"/>
      <c r="I205" s="188">
        <v>24215154.120000001</v>
      </c>
    </row>
    <row r="206" spans="1:9" ht="24.95" customHeight="1" x14ac:dyDescent="0.25">
      <c r="A206" s="192" t="s">
        <v>265</v>
      </c>
      <c r="B206" s="192"/>
      <c r="C206" s="188"/>
      <c r="D206" s="190"/>
      <c r="E206" s="190"/>
      <c r="F206" s="391" t="s">
        <v>289</v>
      </c>
      <c r="G206" s="391"/>
      <c r="H206" s="391"/>
      <c r="I206" s="188">
        <v>8641745.6099999994</v>
      </c>
    </row>
    <row r="207" spans="1:9" ht="24.95" customHeight="1" x14ac:dyDescent="0.25">
      <c r="A207" s="192" t="s">
        <v>288</v>
      </c>
      <c r="B207" s="192"/>
      <c r="C207" s="188"/>
      <c r="D207" s="190"/>
      <c r="E207" s="190"/>
      <c r="F207" s="391" t="s">
        <v>287</v>
      </c>
      <c r="G207" s="391"/>
      <c r="H207" s="391"/>
      <c r="I207" s="188">
        <v>12721068.91</v>
      </c>
    </row>
    <row r="208" spans="1:9" ht="24.95" customHeight="1" x14ac:dyDescent="0.25">
      <c r="A208" s="192" t="s">
        <v>286</v>
      </c>
      <c r="B208" s="192"/>
      <c r="C208" s="188"/>
      <c r="D208" s="190"/>
      <c r="E208" s="190"/>
      <c r="F208" s="391" t="s">
        <v>285</v>
      </c>
      <c r="G208" s="391"/>
      <c r="H208" s="391"/>
      <c r="I208" s="188">
        <v>40690028.899999999</v>
      </c>
    </row>
    <row r="209" spans="1:9" ht="24.95" customHeight="1" x14ac:dyDescent="0.25">
      <c r="A209" s="192" t="s">
        <v>284</v>
      </c>
      <c r="B209" s="192"/>
      <c r="C209" s="188"/>
      <c r="D209" s="190"/>
      <c r="E209" s="190"/>
      <c r="F209" s="391" t="s">
        <v>283</v>
      </c>
      <c r="G209" s="391"/>
      <c r="H209" s="391"/>
      <c r="I209" s="188">
        <v>19245435.039999999</v>
      </c>
    </row>
    <row r="210" spans="1:9" ht="24.95" customHeight="1" x14ac:dyDescent="0.25">
      <c r="A210" s="192" t="s">
        <v>277</v>
      </c>
      <c r="B210" s="192"/>
      <c r="C210" s="188"/>
      <c r="D210" s="190"/>
      <c r="E210" s="190"/>
      <c r="F210" s="391" t="s">
        <v>282</v>
      </c>
      <c r="G210" s="391"/>
      <c r="H210" s="391"/>
      <c r="I210" s="188">
        <v>7386767.1900000004</v>
      </c>
    </row>
    <row r="211" spans="1:9" ht="24.95" customHeight="1" x14ac:dyDescent="0.25">
      <c r="A211" s="192" t="s">
        <v>281</v>
      </c>
      <c r="B211" s="192"/>
      <c r="C211" s="188"/>
      <c r="D211" s="190"/>
      <c r="E211" s="190"/>
      <c r="F211" s="391" t="s">
        <v>280</v>
      </c>
      <c r="G211" s="391"/>
      <c r="H211" s="391"/>
      <c r="I211" s="188">
        <v>5226366.29</v>
      </c>
    </row>
    <row r="212" spans="1:9" ht="24.95" customHeight="1" x14ac:dyDescent="0.25">
      <c r="A212" s="192" t="s">
        <v>279</v>
      </c>
      <c r="B212" s="192"/>
      <c r="C212" s="188"/>
      <c r="D212" s="190"/>
      <c r="E212" s="190"/>
      <c r="F212" s="391" t="s">
        <v>278</v>
      </c>
      <c r="G212" s="391"/>
      <c r="H212" s="391"/>
      <c r="I212" s="188">
        <v>8486841.2300000004</v>
      </c>
    </row>
    <row r="213" spans="1:9" ht="24.95" customHeight="1" x14ac:dyDescent="0.25">
      <c r="A213" s="192" t="s">
        <v>277</v>
      </c>
      <c r="B213" s="192"/>
      <c r="C213" s="188"/>
      <c r="D213" s="190"/>
      <c r="E213" s="190"/>
      <c r="F213" s="391" t="s">
        <v>276</v>
      </c>
      <c r="G213" s="391"/>
      <c r="H213" s="391"/>
      <c r="I213" s="188">
        <v>10041499.390000001</v>
      </c>
    </row>
    <row r="214" spans="1:9" ht="24.95" customHeight="1" x14ac:dyDescent="0.25">
      <c r="A214" s="192" t="s">
        <v>275</v>
      </c>
      <c r="B214" s="192"/>
      <c r="C214" s="188"/>
      <c r="D214" s="190"/>
      <c r="E214" s="190"/>
      <c r="F214" s="391" t="s">
        <v>274</v>
      </c>
      <c r="G214" s="391"/>
      <c r="H214" s="391"/>
      <c r="I214" s="188">
        <v>4046903.25</v>
      </c>
    </row>
    <row r="215" spans="1:9" ht="24.95" customHeight="1" x14ac:dyDescent="0.25">
      <c r="A215" s="192" t="s">
        <v>273</v>
      </c>
      <c r="B215" s="192"/>
      <c r="C215" s="188"/>
      <c r="D215" s="190"/>
      <c r="E215" s="190"/>
      <c r="F215" s="391" t="s">
        <v>272</v>
      </c>
      <c r="G215" s="391"/>
      <c r="H215" s="391"/>
      <c r="I215" s="188">
        <v>19029468.02</v>
      </c>
    </row>
    <row r="216" spans="1:9" ht="24.95" customHeight="1" x14ac:dyDescent="0.25">
      <c r="A216" s="192" t="s">
        <v>271</v>
      </c>
      <c r="B216" s="191"/>
      <c r="C216" s="188"/>
      <c r="D216" s="190"/>
      <c r="E216" s="190"/>
      <c r="F216" s="391" t="s">
        <v>270</v>
      </c>
      <c r="G216" s="391"/>
      <c r="H216" s="391"/>
      <c r="I216" s="188">
        <v>3190859.29</v>
      </c>
    </row>
    <row r="217" spans="1:9" ht="24.95" customHeight="1" x14ac:dyDescent="0.25">
      <c r="A217" s="192" t="s">
        <v>269</v>
      </c>
      <c r="B217" s="192"/>
      <c r="C217" s="188"/>
      <c r="D217" s="190"/>
      <c r="E217" s="190"/>
      <c r="F217" s="391" t="s">
        <v>268</v>
      </c>
      <c r="G217" s="391"/>
      <c r="H217" s="391"/>
      <c r="I217" s="188">
        <v>5618876.2400000002</v>
      </c>
    </row>
    <row r="218" spans="1:9" ht="24.95" customHeight="1" x14ac:dyDescent="0.25">
      <c r="A218" s="192" t="s">
        <v>267</v>
      </c>
      <c r="B218" s="192"/>
      <c r="C218" s="188"/>
      <c r="D218" s="190"/>
      <c r="E218" s="190"/>
      <c r="F218" s="391" t="s">
        <v>266</v>
      </c>
      <c r="G218" s="391"/>
      <c r="H218" s="391"/>
      <c r="I218" s="188">
        <v>7992745.4400000004</v>
      </c>
    </row>
    <row r="219" spans="1:9" ht="24.95" customHeight="1" x14ac:dyDescent="0.25">
      <c r="A219" s="192" t="s">
        <v>265</v>
      </c>
      <c r="B219" s="192"/>
      <c r="C219" s="188"/>
      <c r="D219" s="190"/>
      <c r="E219" s="190"/>
      <c r="F219" s="391" t="s">
        <v>264</v>
      </c>
      <c r="G219" s="391"/>
      <c r="H219" s="391"/>
      <c r="I219" s="188">
        <v>2249215.9</v>
      </c>
    </row>
    <row r="220" spans="1:9" ht="24.95" customHeight="1" x14ac:dyDescent="0.25">
      <c r="A220" s="192" t="s">
        <v>263</v>
      </c>
      <c r="B220" s="192"/>
      <c r="C220" s="188"/>
      <c r="D220" s="190"/>
      <c r="E220" s="190"/>
      <c r="F220" s="391" t="s">
        <v>262</v>
      </c>
      <c r="G220" s="391"/>
      <c r="H220" s="391"/>
      <c r="I220" s="188">
        <v>14495076.26</v>
      </c>
    </row>
    <row r="221" spans="1:9" ht="24.95" customHeight="1" x14ac:dyDescent="0.25">
      <c r="A221" s="192" t="s">
        <v>261</v>
      </c>
      <c r="B221" s="192"/>
      <c r="C221" s="188"/>
      <c r="D221" s="190"/>
      <c r="E221" s="190"/>
      <c r="F221" s="391" t="s">
        <v>260</v>
      </c>
      <c r="G221" s="391"/>
      <c r="H221" s="391"/>
      <c r="I221" s="188">
        <v>24203532.77</v>
      </c>
    </row>
    <row r="222" spans="1:9" ht="24.95" customHeight="1" x14ac:dyDescent="0.25">
      <c r="A222" s="192" t="s">
        <v>259</v>
      </c>
      <c r="B222" s="192"/>
      <c r="C222" s="188"/>
      <c r="D222" s="190"/>
      <c r="E222" s="190"/>
      <c r="F222" s="391" t="s">
        <v>258</v>
      </c>
      <c r="G222" s="391"/>
      <c r="H222" s="391"/>
      <c r="I222" s="188">
        <v>29067721.600000001</v>
      </c>
    </row>
    <row r="223" spans="1:9" ht="24.95" customHeight="1" x14ac:dyDescent="0.25">
      <c r="A223" s="192" t="s">
        <v>257</v>
      </c>
      <c r="B223" s="192"/>
      <c r="C223" s="188"/>
      <c r="D223" s="190"/>
      <c r="E223" s="190"/>
      <c r="F223" s="391" t="s">
        <v>256</v>
      </c>
      <c r="G223" s="391"/>
      <c r="H223" s="391"/>
      <c r="I223" s="188">
        <v>5609981.8399999999</v>
      </c>
    </row>
    <row r="224" spans="1:9" ht="24.95" customHeight="1" x14ac:dyDescent="0.25">
      <c r="A224" s="192" t="s">
        <v>255</v>
      </c>
      <c r="B224" s="192"/>
      <c r="C224" s="188"/>
      <c r="D224" s="190"/>
      <c r="E224" s="190"/>
      <c r="F224" s="391" t="s">
        <v>254</v>
      </c>
      <c r="G224" s="391"/>
      <c r="H224" s="391"/>
      <c r="I224" s="188">
        <v>11677424.48</v>
      </c>
    </row>
    <row r="225" spans="1:9" ht="24.95" customHeight="1" x14ac:dyDescent="0.25">
      <c r="A225" s="192" t="s">
        <v>253</v>
      </c>
      <c r="B225" s="192"/>
      <c r="C225" s="188"/>
      <c r="D225" s="190"/>
      <c r="E225" s="190"/>
      <c r="F225" s="391" t="s">
        <v>252</v>
      </c>
      <c r="G225" s="391"/>
      <c r="H225" s="391"/>
      <c r="I225" s="188">
        <v>9325443.1999999993</v>
      </c>
    </row>
    <row r="226" spans="1:9" ht="24.95" customHeight="1" x14ac:dyDescent="0.25">
      <c r="A226" s="391" t="s">
        <v>251</v>
      </c>
      <c r="B226" s="391"/>
      <c r="C226" s="391"/>
      <c r="D226" s="391"/>
      <c r="E226" s="191"/>
      <c r="F226" s="406" t="s">
        <v>250</v>
      </c>
      <c r="G226" s="406"/>
      <c r="H226" s="406"/>
      <c r="I226" s="188">
        <v>2205656.7400000002</v>
      </c>
    </row>
    <row r="227" spans="1:9" ht="24.95" customHeight="1" x14ac:dyDescent="0.25">
      <c r="A227" s="391" t="s">
        <v>247</v>
      </c>
      <c r="B227" s="391"/>
      <c r="C227" s="391"/>
      <c r="D227" s="391"/>
      <c r="E227" s="191"/>
      <c r="F227" s="391" t="s">
        <v>249</v>
      </c>
      <c r="G227" s="391"/>
      <c r="H227" s="391"/>
      <c r="I227" s="188">
        <v>1319627.26</v>
      </c>
    </row>
    <row r="228" spans="1:9" ht="24.95" customHeight="1" x14ac:dyDescent="0.25">
      <c r="A228" s="391" t="s">
        <v>247</v>
      </c>
      <c r="B228" s="391"/>
      <c r="C228" s="391"/>
      <c r="D228" s="391"/>
      <c r="E228" s="191"/>
      <c r="F228" s="391" t="s">
        <v>248</v>
      </c>
      <c r="G228" s="391"/>
      <c r="H228" s="391"/>
      <c r="I228" s="188">
        <v>1413918.87</v>
      </c>
    </row>
    <row r="229" spans="1:9" ht="24.95" customHeight="1" x14ac:dyDescent="0.25">
      <c r="A229" s="391" t="s">
        <v>247</v>
      </c>
      <c r="B229" s="391"/>
      <c r="C229" s="391"/>
      <c r="D229" s="391"/>
      <c r="E229" s="191"/>
      <c r="F229" s="391" t="s">
        <v>246</v>
      </c>
      <c r="G229" s="391"/>
      <c r="H229" s="391"/>
      <c r="I229" s="188">
        <v>2593971.69</v>
      </c>
    </row>
    <row r="230" spans="1:9" ht="24.95" customHeight="1" x14ac:dyDescent="0.25">
      <c r="A230" s="192" t="s">
        <v>245</v>
      </c>
      <c r="B230" s="192"/>
      <c r="C230" s="188"/>
      <c r="D230" s="190"/>
      <c r="E230" s="190"/>
      <c r="F230" s="391" t="s">
        <v>244</v>
      </c>
      <c r="G230" s="391"/>
      <c r="H230" s="391"/>
      <c r="I230" s="188">
        <v>4187896.6</v>
      </c>
    </row>
    <row r="231" spans="1:9" ht="24.95" customHeight="1" x14ac:dyDescent="0.25">
      <c r="A231" s="192" t="s">
        <v>243</v>
      </c>
      <c r="B231" s="192"/>
      <c r="C231" s="188"/>
      <c r="D231" s="190"/>
      <c r="E231" s="190"/>
      <c r="F231" s="391" t="s">
        <v>242</v>
      </c>
      <c r="G231" s="391"/>
      <c r="H231" s="391"/>
      <c r="I231" s="188">
        <v>9449841.0999999996</v>
      </c>
    </row>
    <row r="232" spans="1:9" ht="24.95" customHeight="1" x14ac:dyDescent="0.25">
      <c r="A232" s="192" t="s">
        <v>241</v>
      </c>
      <c r="B232" s="192"/>
      <c r="C232" s="188"/>
      <c r="D232" s="190"/>
      <c r="E232" s="190"/>
      <c r="F232" s="391" t="s">
        <v>240</v>
      </c>
      <c r="G232" s="391"/>
      <c r="H232" s="391"/>
      <c r="I232" s="188">
        <v>8244399.7000000002</v>
      </c>
    </row>
    <row r="233" spans="1:9" ht="24.95" customHeight="1" x14ac:dyDescent="0.25">
      <c r="A233" s="192" t="s">
        <v>239</v>
      </c>
      <c r="B233" s="192"/>
      <c r="C233" s="188"/>
      <c r="D233" s="190"/>
      <c r="E233" s="190"/>
      <c r="F233" s="391" t="s">
        <v>238</v>
      </c>
      <c r="G233" s="391"/>
      <c r="H233" s="391"/>
      <c r="I233" s="188">
        <v>6095120.4800000004</v>
      </c>
    </row>
    <row r="234" spans="1:9" ht="32.25" customHeight="1" x14ac:dyDescent="0.25">
      <c r="A234" s="192" t="s">
        <v>237</v>
      </c>
      <c r="B234" s="192"/>
      <c r="C234" s="188"/>
      <c r="D234" s="190"/>
      <c r="E234" s="190"/>
      <c r="F234" s="391" t="s">
        <v>236</v>
      </c>
      <c r="G234" s="391"/>
      <c r="H234" s="391"/>
      <c r="I234" s="188">
        <v>12901406.26</v>
      </c>
    </row>
    <row r="235" spans="1:9" ht="24.95" customHeight="1" x14ac:dyDescent="0.25">
      <c r="A235" s="192" t="s">
        <v>202</v>
      </c>
      <c r="B235" s="192"/>
      <c r="C235" s="188"/>
      <c r="D235" s="190"/>
      <c r="E235" s="190"/>
      <c r="F235" s="391" t="s">
        <v>235</v>
      </c>
      <c r="G235" s="391"/>
      <c r="H235" s="391"/>
      <c r="I235" s="188">
        <v>13395127.26</v>
      </c>
    </row>
    <row r="236" spans="1:9" ht="24.95" customHeight="1" x14ac:dyDescent="0.25">
      <c r="A236" s="192" t="s">
        <v>234</v>
      </c>
      <c r="B236" s="192"/>
      <c r="C236" s="188"/>
      <c r="D236" s="190"/>
      <c r="E236" s="190"/>
      <c r="F236" s="391" t="s">
        <v>233</v>
      </c>
      <c r="G236" s="391"/>
      <c r="H236" s="391"/>
      <c r="I236" s="188">
        <v>30779157.239999998</v>
      </c>
    </row>
    <row r="237" spans="1:9" ht="24.95" customHeight="1" x14ac:dyDescent="0.25">
      <c r="A237" s="192" t="s">
        <v>232</v>
      </c>
      <c r="B237" s="192"/>
      <c r="C237" s="188"/>
      <c r="D237" s="190"/>
      <c r="E237" s="190"/>
      <c r="F237" s="391" t="s">
        <v>231</v>
      </c>
      <c r="G237" s="391"/>
      <c r="H237" s="391"/>
      <c r="I237" s="188">
        <v>12210719.119999999</v>
      </c>
    </row>
    <row r="238" spans="1:9" ht="24.95" customHeight="1" x14ac:dyDescent="0.25">
      <c r="A238" s="192" t="s">
        <v>230</v>
      </c>
      <c r="B238" s="192"/>
      <c r="C238" s="188"/>
      <c r="D238" s="190"/>
      <c r="E238" s="190"/>
      <c r="F238" s="391" t="s">
        <v>229</v>
      </c>
      <c r="G238" s="391"/>
      <c r="H238" s="391"/>
      <c r="I238" s="188">
        <v>1985119.68</v>
      </c>
    </row>
    <row r="239" spans="1:9" ht="24.95" customHeight="1" x14ac:dyDescent="0.25">
      <c r="A239" s="192" t="s">
        <v>228</v>
      </c>
      <c r="B239" s="192"/>
      <c r="C239" s="188"/>
      <c r="D239" s="190"/>
      <c r="E239" s="190"/>
      <c r="F239" s="391" t="s">
        <v>227</v>
      </c>
      <c r="G239" s="391"/>
      <c r="H239" s="391"/>
      <c r="I239" s="188">
        <v>2680086.7999999998</v>
      </c>
    </row>
    <row r="240" spans="1:9" ht="24.95" customHeight="1" x14ac:dyDescent="0.25">
      <c r="A240" s="192" t="s">
        <v>226</v>
      </c>
      <c r="B240" s="192"/>
      <c r="C240" s="188"/>
      <c r="D240" s="190"/>
      <c r="E240" s="190"/>
      <c r="F240" s="391" t="s">
        <v>225</v>
      </c>
      <c r="G240" s="391"/>
      <c r="H240" s="391"/>
      <c r="I240" s="188">
        <v>4414958.68</v>
      </c>
    </row>
    <row r="241" spans="1:9" ht="24.95" customHeight="1" x14ac:dyDescent="0.25">
      <c r="A241" s="192" t="s">
        <v>224</v>
      </c>
      <c r="B241" s="192"/>
      <c r="C241" s="188"/>
      <c r="D241" s="190"/>
      <c r="E241" s="190"/>
      <c r="F241" s="391" t="s">
        <v>223</v>
      </c>
      <c r="G241" s="391"/>
      <c r="H241" s="391"/>
      <c r="I241" s="188">
        <v>19956177.039999999</v>
      </c>
    </row>
    <row r="242" spans="1:9" ht="24.95" customHeight="1" x14ac:dyDescent="0.25">
      <c r="A242" s="192" t="s">
        <v>222</v>
      </c>
      <c r="B242" s="192"/>
      <c r="C242" s="188"/>
      <c r="D242" s="190"/>
      <c r="E242" s="190"/>
      <c r="F242" s="391" t="s">
        <v>221</v>
      </c>
      <c r="G242" s="391"/>
      <c r="H242" s="391"/>
      <c r="I242" s="188">
        <v>11089143.970000001</v>
      </c>
    </row>
    <row r="243" spans="1:9" ht="24.95" customHeight="1" x14ac:dyDescent="0.25">
      <c r="A243" s="192" t="s">
        <v>220</v>
      </c>
      <c r="B243" s="192"/>
      <c r="C243" s="188"/>
      <c r="D243" s="190"/>
      <c r="E243" s="190"/>
      <c r="F243" s="391" t="s">
        <v>219</v>
      </c>
      <c r="G243" s="391"/>
      <c r="H243" s="391"/>
      <c r="I243" s="188">
        <v>18251915.879999999</v>
      </c>
    </row>
    <row r="244" spans="1:9" ht="24.95" customHeight="1" x14ac:dyDescent="0.25">
      <c r="A244" s="192" t="s">
        <v>218</v>
      </c>
      <c r="B244" s="192"/>
      <c r="C244" s="188"/>
      <c r="D244" s="190"/>
      <c r="E244" s="190"/>
      <c r="F244" s="391" t="s">
        <v>217</v>
      </c>
      <c r="G244" s="391"/>
      <c r="H244" s="391"/>
      <c r="I244" s="188">
        <v>5355164.59</v>
      </c>
    </row>
    <row r="245" spans="1:9" ht="24.95" customHeight="1" x14ac:dyDescent="0.25">
      <c r="A245" s="192" t="s">
        <v>216</v>
      </c>
      <c r="B245" s="192"/>
      <c r="C245" s="188"/>
      <c r="D245" s="190"/>
      <c r="E245" s="190"/>
      <c r="F245" s="391" t="s">
        <v>215</v>
      </c>
      <c r="G245" s="391"/>
      <c r="H245" s="391"/>
      <c r="I245" s="188">
        <v>7421704.79</v>
      </c>
    </row>
    <row r="246" spans="1:9" ht="24.95" customHeight="1" x14ac:dyDescent="0.25">
      <c r="A246" s="192" t="s">
        <v>214</v>
      </c>
      <c r="B246" s="192"/>
      <c r="C246" s="188"/>
      <c r="D246" s="190"/>
      <c r="E246" s="190"/>
      <c r="F246" s="391" t="s">
        <v>213</v>
      </c>
      <c r="G246" s="391"/>
      <c r="H246" s="391"/>
      <c r="I246" s="188">
        <v>7222118.9699999997</v>
      </c>
    </row>
    <row r="247" spans="1:9" ht="24.95" customHeight="1" x14ac:dyDescent="0.25">
      <c r="A247" s="192" t="s">
        <v>212</v>
      </c>
      <c r="B247" s="192"/>
      <c r="C247" s="188"/>
      <c r="D247" s="190"/>
      <c r="E247" s="190"/>
      <c r="F247" s="391" t="s">
        <v>211</v>
      </c>
      <c r="G247" s="391"/>
      <c r="H247" s="391"/>
      <c r="I247" s="188">
        <v>8544442.3300000001</v>
      </c>
    </row>
    <row r="248" spans="1:9" ht="24.95" customHeight="1" x14ac:dyDescent="0.25">
      <c r="A248" s="192" t="s">
        <v>210</v>
      </c>
      <c r="B248" s="192"/>
      <c r="C248" s="188"/>
      <c r="D248" s="190"/>
      <c r="E248" s="190"/>
      <c r="F248" s="391" t="s">
        <v>209</v>
      </c>
      <c r="G248" s="391"/>
      <c r="H248" s="391"/>
      <c r="I248" s="188">
        <v>19068608.809999999</v>
      </c>
    </row>
    <row r="249" spans="1:9" ht="24.95" customHeight="1" x14ac:dyDescent="0.25">
      <c r="A249" s="192" t="s">
        <v>208</v>
      </c>
      <c r="B249" s="192"/>
      <c r="C249" s="188"/>
      <c r="D249" s="190"/>
      <c r="E249" s="190"/>
      <c r="F249" s="391" t="s">
        <v>207</v>
      </c>
      <c r="G249" s="391"/>
      <c r="H249" s="391"/>
      <c r="I249" s="188">
        <v>47085940.590000004</v>
      </c>
    </row>
    <row r="250" spans="1:9" ht="24.95" customHeight="1" x14ac:dyDescent="0.25">
      <c r="A250" s="192" t="s">
        <v>206</v>
      </c>
      <c r="B250" s="188"/>
      <c r="C250" s="190"/>
      <c r="D250" s="191"/>
      <c r="E250" s="190"/>
      <c r="F250" s="391" t="s">
        <v>205</v>
      </c>
      <c r="G250" s="391"/>
      <c r="H250" s="391"/>
      <c r="I250" s="188">
        <v>74232627.049999997</v>
      </c>
    </row>
    <row r="251" spans="1:9" ht="24.95" customHeight="1" x14ac:dyDescent="0.25">
      <c r="A251" s="192" t="s">
        <v>204</v>
      </c>
      <c r="B251" s="188"/>
      <c r="C251" s="190"/>
      <c r="D251" s="191"/>
      <c r="E251" s="190"/>
      <c r="F251" s="391" t="s">
        <v>203</v>
      </c>
      <c r="G251" s="391"/>
      <c r="H251" s="391"/>
      <c r="I251" s="188">
        <v>19271374.84</v>
      </c>
    </row>
    <row r="252" spans="1:9" ht="24.95" customHeight="1" x14ac:dyDescent="0.25">
      <c r="A252" s="192" t="s">
        <v>202</v>
      </c>
      <c r="B252" s="188"/>
      <c r="C252" s="190"/>
      <c r="D252" s="191"/>
      <c r="E252" s="190"/>
      <c r="F252" s="189" t="s">
        <v>201</v>
      </c>
      <c r="G252" s="189"/>
      <c r="H252" s="189"/>
      <c r="I252" s="188">
        <v>7496495.2599999998</v>
      </c>
    </row>
    <row r="253" spans="1:9" ht="24.95" customHeight="1" x14ac:dyDescent="0.25">
      <c r="A253" s="192" t="s">
        <v>200</v>
      </c>
      <c r="B253" s="188"/>
      <c r="C253" s="190"/>
      <c r="D253" s="191"/>
      <c r="E253" s="190"/>
      <c r="F253" s="391" t="s">
        <v>199</v>
      </c>
      <c r="G253" s="391"/>
      <c r="H253" s="391"/>
      <c r="I253" s="188">
        <v>15333194.09</v>
      </c>
    </row>
    <row r="254" spans="1:9" ht="24.95" customHeight="1" x14ac:dyDescent="0.25">
      <c r="A254" s="192" t="s">
        <v>198</v>
      </c>
      <c r="B254" s="188"/>
      <c r="C254" s="190"/>
      <c r="D254" s="191"/>
      <c r="E254" s="190"/>
      <c r="F254" s="189" t="s">
        <v>197</v>
      </c>
      <c r="G254" s="189"/>
      <c r="H254" s="189"/>
      <c r="I254" s="188">
        <v>15480160.83</v>
      </c>
    </row>
    <row r="255" spans="1:9" ht="24.95" customHeight="1" x14ac:dyDescent="0.25">
      <c r="A255" s="192" t="s">
        <v>437</v>
      </c>
      <c r="B255" s="188"/>
      <c r="C255" s="190"/>
      <c r="D255" s="191"/>
      <c r="E255" s="190"/>
      <c r="F255" s="192" t="s">
        <v>436</v>
      </c>
      <c r="G255" s="188"/>
      <c r="H255" s="190"/>
      <c r="I255" s="188">
        <v>9667591.3200000003</v>
      </c>
    </row>
    <row r="256" spans="1:9" ht="24.95" customHeight="1" x14ac:dyDescent="0.25">
      <c r="A256" s="192" t="s">
        <v>455</v>
      </c>
      <c r="B256" s="188"/>
      <c r="C256" s="190"/>
      <c r="D256" s="191"/>
      <c r="E256" s="190"/>
      <c r="F256" s="192" t="s">
        <v>458</v>
      </c>
      <c r="G256" s="188"/>
      <c r="H256" s="190"/>
      <c r="I256" s="188">
        <v>4171715.86</v>
      </c>
    </row>
    <row r="257" spans="1:9" ht="24.95" customHeight="1" x14ac:dyDescent="0.25">
      <c r="A257" s="192" t="s">
        <v>456</v>
      </c>
      <c r="B257" s="188"/>
      <c r="C257" s="190"/>
      <c r="D257" s="191"/>
      <c r="E257" s="190"/>
      <c r="F257" s="192" t="s">
        <v>457</v>
      </c>
      <c r="G257" s="188"/>
      <c r="H257" s="190"/>
      <c r="I257" s="188">
        <v>2504552.9300000002</v>
      </c>
    </row>
    <row r="258" spans="1:9" ht="18.75" thickBot="1" x14ac:dyDescent="0.3">
      <c r="A258" s="187"/>
      <c r="B258" s="185"/>
      <c r="C258" s="186"/>
      <c r="D258" s="140"/>
      <c r="E258" s="140"/>
      <c r="F258" s="140"/>
      <c r="G258" s="390" t="s">
        <v>126</v>
      </c>
      <c r="H258" s="390"/>
      <c r="I258" s="184">
        <f>SUM(I195:I257)</f>
        <v>975570657.45000029</v>
      </c>
    </row>
    <row r="259" spans="1:9" ht="16.5" thickTop="1" x14ac:dyDescent="0.25">
      <c r="A259" s="140"/>
      <c r="B259" s="140"/>
      <c r="C259" s="140"/>
      <c r="D259" s="140"/>
      <c r="E259" s="140"/>
      <c r="F259" s="140"/>
      <c r="G259" s="140"/>
      <c r="H259" s="140"/>
      <c r="I259" s="140"/>
    </row>
    <row r="260" spans="1:9" x14ac:dyDescent="0.25">
      <c r="A260" s="140"/>
      <c r="B260" s="140"/>
      <c r="C260" s="140"/>
      <c r="D260" s="140"/>
      <c r="E260" s="140"/>
      <c r="F260" s="140"/>
      <c r="G260" s="140"/>
      <c r="H260" s="140"/>
      <c r="I260" s="140"/>
    </row>
    <row r="261" spans="1:9" x14ac:dyDescent="0.25">
      <c r="A261" s="378" t="s">
        <v>196</v>
      </c>
      <c r="B261" s="378"/>
      <c r="C261" s="378"/>
      <c r="D261" s="378"/>
      <c r="E261" s="146"/>
      <c r="F261" s="146"/>
      <c r="G261" s="183"/>
      <c r="H261" s="146"/>
      <c r="I261" s="146"/>
    </row>
    <row r="262" spans="1:9" x14ac:dyDescent="0.25">
      <c r="A262" s="139"/>
      <c r="B262" s="139"/>
      <c r="C262" s="139"/>
      <c r="D262" s="139"/>
      <c r="E262" s="139"/>
      <c r="F262" s="139"/>
      <c r="G262" s="147"/>
      <c r="H262" s="139"/>
      <c r="I262" s="139"/>
    </row>
    <row r="263" spans="1:9" ht="31.5" customHeight="1" x14ac:dyDescent="0.25">
      <c r="A263" s="382" t="s">
        <v>461</v>
      </c>
      <c r="B263" s="382"/>
      <c r="C263" s="382"/>
      <c r="D263" s="382"/>
      <c r="E263" s="382"/>
      <c r="F263" s="382"/>
      <c r="G263" s="382"/>
      <c r="H263" s="382"/>
      <c r="I263" s="382"/>
    </row>
    <row r="264" spans="1:9" x14ac:dyDescent="0.25">
      <c r="A264" s="378" t="s">
        <v>195</v>
      </c>
      <c r="B264" s="378"/>
      <c r="C264" s="378"/>
      <c r="D264" s="378"/>
      <c r="E264" s="378"/>
      <c r="F264" s="378"/>
      <c r="G264" s="145">
        <v>2024</v>
      </c>
      <c r="H264" s="145"/>
      <c r="I264" s="145"/>
    </row>
    <row r="265" spans="1:9" ht="15.75" customHeight="1" x14ac:dyDescent="0.25">
      <c r="A265" s="379" t="s">
        <v>194</v>
      </c>
      <c r="B265" s="379"/>
      <c r="C265" s="379"/>
      <c r="D265" s="164"/>
      <c r="E265" s="164"/>
      <c r="F265" s="164"/>
      <c r="G265" s="178">
        <v>193082</v>
      </c>
      <c r="H265" s="164"/>
      <c r="I265" s="178"/>
    </row>
    <row r="266" spans="1:9" ht="16.5" thickBot="1" x14ac:dyDescent="0.3">
      <c r="A266" s="146" t="s">
        <v>126</v>
      </c>
      <c r="B266" s="146"/>
      <c r="C266" s="146"/>
      <c r="D266" s="146"/>
      <c r="E266" s="146"/>
      <c r="F266" s="146"/>
      <c r="G266" s="179">
        <f>SUM(G265:G265)</f>
        <v>193082</v>
      </c>
      <c r="H266" s="183"/>
      <c r="I266" s="182"/>
    </row>
    <row r="267" spans="1:9" ht="16.5" thickTop="1" x14ac:dyDescent="0.25">
      <c r="A267" s="146"/>
      <c r="B267" s="146"/>
      <c r="C267" s="146"/>
      <c r="D267" s="146"/>
      <c r="E267" s="146"/>
      <c r="F267" s="146"/>
      <c r="G267" s="182"/>
      <c r="H267" s="183"/>
      <c r="I267" s="182"/>
    </row>
    <row r="268" spans="1:9" ht="15.75" customHeight="1" thickBot="1" x14ac:dyDescent="0.3">
      <c r="A268" s="379" t="s">
        <v>193</v>
      </c>
      <c r="B268" s="379"/>
      <c r="C268" s="379"/>
      <c r="D268" s="379"/>
      <c r="E268" s="379"/>
      <c r="F268" s="379"/>
      <c r="G268" s="181" t="s">
        <v>192</v>
      </c>
      <c r="H268" s="180"/>
      <c r="I268" s="180"/>
    </row>
    <row r="269" spans="1:9" ht="15.75" customHeight="1" x14ac:dyDescent="0.25">
      <c r="A269" s="379"/>
      <c r="B269" s="379"/>
      <c r="C269" s="379"/>
      <c r="D269" s="379"/>
      <c r="E269" s="379"/>
      <c r="F269" s="379"/>
      <c r="G269" s="178"/>
      <c r="H269" s="164"/>
      <c r="I269" s="164"/>
    </row>
    <row r="270" spans="1:9" ht="15.75" customHeight="1" x14ac:dyDescent="0.25">
      <c r="A270" s="245" t="s">
        <v>459</v>
      </c>
      <c r="B270" s="150"/>
      <c r="C270" s="144"/>
      <c r="D270" s="144"/>
      <c r="E270" s="144"/>
      <c r="F270" s="144"/>
      <c r="G270" s="246">
        <v>18017.55</v>
      </c>
      <c r="H270" s="164"/>
      <c r="I270" s="164"/>
    </row>
    <row r="271" spans="1:9" ht="15.75" customHeight="1" x14ac:dyDescent="0.25">
      <c r="A271" s="245" t="s">
        <v>439</v>
      </c>
      <c r="B271" s="150"/>
      <c r="C271" s="144"/>
      <c r="D271" s="144"/>
      <c r="E271" s="144"/>
      <c r="F271" s="144"/>
      <c r="G271" s="246">
        <v>10810.85</v>
      </c>
      <c r="H271" s="164"/>
      <c r="I271" s="164"/>
    </row>
    <row r="272" spans="1:9" ht="15.75" customHeight="1" x14ac:dyDescent="0.25">
      <c r="A272" s="245" t="s">
        <v>440</v>
      </c>
      <c r="B272" s="150"/>
      <c r="C272" s="144"/>
      <c r="D272" s="144"/>
      <c r="E272" s="144"/>
      <c r="F272" s="144"/>
      <c r="G272" s="246">
        <v>115991.21</v>
      </c>
      <c r="H272" s="164"/>
      <c r="I272" s="164"/>
    </row>
    <row r="273" spans="1:10" ht="15.75" customHeight="1" x14ac:dyDescent="0.25">
      <c r="A273" s="245" t="s">
        <v>191</v>
      </c>
      <c r="B273" s="150"/>
      <c r="C273" s="144"/>
      <c r="D273" s="144"/>
      <c r="E273" s="144"/>
      <c r="F273" s="144"/>
      <c r="G273" s="246">
        <v>32947.199999999997</v>
      </c>
      <c r="H273" s="164"/>
      <c r="I273" s="164"/>
    </row>
    <row r="274" spans="1:10" ht="15.75" customHeight="1" x14ac:dyDescent="0.25">
      <c r="A274" s="245" t="s">
        <v>460</v>
      </c>
      <c r="B274" s="150"/>
      <c r="C274" s="144"/>
      <c r="D274" s="144"/>
      <c r="E274" s="144"/>
      <c r="F274" s="144"/>
      <c r="G274" s="246">
        <v>11615.29</v>
      </c>
      <c r="H274" s="164"/>
      <c r="I274" s="164"/>
    </row>
    <row r="275" spans="1:10" ht="15.75" customHeight="1" x14ac:dyDescent="0.25">
      <c r="A275" s="245" t="s">
        <v>441</v>
      </c>
      <c r="B275" s="150"/>
      <c r="C275" s="144"/>
      <c r="D275" s="144"/>
      <c r="E275" s="144"/>
      <c r="F275" s="144"/>
      <c r="G275" s="246">
        <v>3700</v>
      </c>
      <c r="H275" s="164"/>
      <c r="I275" s="164"/>
    </row>
    <row r="276" spans="1:10" ht="15.75" customHeight="1" thickBot="1" x14ac:dyDescent="0.3">
      <c r="A276" s="144"/>
      <c r="B276" s="144"/>
      <c r="C276" s="144"/>
      <c r="D276" s="144"/>
      <c r="E276" s="144"/>
      <c r="F276" s="144"/>
      <c r="G276" s="179">
        <f>SUM(G270:G275)</f>
        <v>193082.1</v>
      </c>
      <c r="H276" s="164"/>
      <c r="I276" s="164"/>
    </row>
    <row r="277" spans="1:10" ht="15.75" customHeight="1" thickTop="1" x14ac:dyDescent="0.25">
      <c r="A277" s="243"/>
      <c r="B277" s="243"/>
      <c r="C277" s="243"/>
      <c r="D277" s="243"/>
      <c r="E277" s="243"/>
      <c r="F277" s="243"/>
      <c r="G277" s="244"/>
      <c r="H277" s="164"/>
      <c r="I277" s="164"/>
    </row>
    <row r="278" spans="1:10" ht="21" customHeight="1" x14ac:dyDescent="0.25">
      <c r="A278" s="144" t="s">
        <v>190</v>
      </c>
      <c r="B278" s="144"/>
      <c r="C278" s="144"/>
      <c r="D278" s="144"/>
      <c r="E278" s="144"/>
      <c r="F278" s="144"/>
      <c r="G278" s="177"/>
      <c r="H278" s="164"/>
      <c r="I278" s="176"/>
      <c r="J278" s="167"/>
    </row>
    <row r="279" spans="1:10" ht="32.25" customHeight="1" x14ac:dyDescent="0.25">
      <c r="A279" s="378" t="s">
        <v>189</v>
      </c>
      <c r="B279" s="378"/>
      <c r="C279" s="378"/>
      <c r="D279" s="378"/>
      <c r="E279" s="378"/>
      <c r="F279" s="139"/>
      <c r="G279" s="147"/>
      <c r="H279" s="139"/>
      <c r="I279" s="139"/>
    </row>
    <row r="280" spans="1:10" ht="33.75" customHeight="1" x14ac:dyDescent="0.25">
      <c r="A280" s="379" t="s">
        <v>462</v>
      </c>
      <c r="B280" s="379"/>
      <c r="C280" s="379"/>
      <c r="D280" s="379"/>
      <c r="E280" s="379"/>
      <c r="F280" s="379"/>
      <c r="G280" s="379"/>
      <c r="H280" s="379"/>
      <c r="I280" s="379"/>
    </row>
    <row r="281" spans="1:10" ht="22.5" customHeight="1" x14ac:dyDescent="0.25">
      <c r="A281" s="378" t="s">
        <v>188</v>
      </c>
      <c r="B281" s="382"/>
      <c r="C281" s="382"/>
      <c r="D281" s="382"/>
      <c r="E281" s="382"/>
      <c r="F281" s="382"/>
      <c r="G281" s="145">
        <v>2024</v>
      </c>
      <c r="H281" s="145"/>
      <c r="I281" s="145"/>
    </row>
    <row r="282" spans="1:10" ht="18" customHeight="1" x14ac:dyDescent="0.25">
      <c r="A282" s="379" t="s">
        <v>187</v>
      </c>
      <c r="B282" s="379"/>
      <c r="C282" s="379"/>
      <c r="D282" s="379"/>
      <c r="E282" s="379"/>
      <c r="F282" s="379"/>
      <c r="G282" s="141">
        <v>35475267.640000001</v>
      </c>
      <c r="H282" s="139"/>
      <c r="I282" s="141"/>
    </row>
    <row r="283" spans="1:10" ht="18" customHeight="1" x14ac:dyDescent="0.25">
      <c r="A283" s="144" t="s">
        <v>428</v>
      </c>
      <c r="B283" s="144"/>
      <c r="C283" s="144"/>
      <c r="D283" s="144"/>
      <c r="E283" s="144"/>
      <c r="F283" s="144"/>
      <c r="G283" s="141">
        <v>9735597.9900000002</v>
      </c>
      <c r="H283" s="139"/>
      <c r="I283" s="141"/>
    </row>
    <row r="284" spans="1:10" ht="18" customHeight="1" x14ac:dyDescent="0.25">
      <c r="A284" s="379" t="s">
        <v>186</v>
      </c>
      <c r="B284" s="379"/>
      <c r="C284" s="379"/>
      <c r="D284" s="379"/>
      <c r="E284" s="379"/>
      <c r="F284" s="379"/>
      <c r="G284" s="141">
        <v>42862718.439999998</v>
      </c>
      <c r="H284" s="139"/>
      <c r="I284" s="141"/>
    </row>
    <row r="285" spans="1:10" ht="18" customHeight="1" x14ac:dyDescent="0.25">
      <c r="A285" s="379" t="s">
        <v>185</v>
      </c>
      <c r="B285" s="379"/>
      <c r="C285" s="379"/>
      <c r="D285" s="379"/>
      <c r="E285" s="379"/>
      <c r="F285" s="379"/>
      <c r="G285" s="141">
        <v>1858106.83</v>
      </c>
      <c r="H285" s="139"/>
      <c r="I285" s="141"/>
    </row>
    <row r="286" spans="1:10" ht="18" customHeight="1" x14ac:dyDescent="0.25">
      <c r="A286" s="379" t="s">
        <v>184</v>
      </c>
      <c r="B286" s="379"/>
      <c r="C286" s="379"/>
      <c r="D286" s="379"/>
      <c r="E286" s="379"/>
      <c r="F286" s="379"/>
      <c r="G286" s="141">
        <v>1301393.3600000001</v>
      </c>
      <c r="H286" s="139"/>
      <c r="I286" s="141"/>
    </row>
    <row r="287" spans="1:10" ht="18" customHeight="1" x14ac:dyDescent="0.25">
      <c r="A287" s="379" t="s">
        <v>183</v>
      </c>
      <c r="B287" s="379"/>
      <c r="C287" s="379"/>
      <c r="D287" s="379"/>
      <c r="E287" s="379"/>
      <c r="F287" s="379"/>
      <c r="G287" s="141">
        <v>464635.84</v>
      </c>
      <c r="H287" s="139"/>
      <c r="I287" s="141"/>
    </row>
    <row r="288" spans="1:10" ht="18" customHeight="1" x14ac:dyDescent="0.25">
      <c r="A288" s="379" t="s">
        <v>182</v>
      </c>
      <c r="B288" s="379"/>
      <c r="C288" s="379"/>
      <c r="D288" s="379"/>
      <c r="E288" s="379"/>
      <c r="F288" s="379"/>
      <c r="G288" s="141">
        <v>8607850.9600000009</v>
      </c>
      <c r="H288" s="139"/>
      <c r="I288" s="141"/>
    </row>
    <row r="289" spans="1:11" ht="18" customHeight="1" x14ac:dyDescent="0.25">
      <c r="A289" s="379" t="s">
        <v>181</v>
      </c>
      <c r="B289" s="379"/>
      <c r="C289" s="379"/>
      <c r="D289" s="379"/>
      <c r="E289" s="379"/>
      <c r="F289" s="379"/>
      <c r="G289" s="141">
        <v>26661913.710000001</v>
      </c>
      <c r="H289" s="139"/>
      <c r="I289" s="141"/>
    </row>
    <row r="290" spans="1:11" ht="18" customHeight="1" x14ac:dyDescent="0.25">
      <c r="A290" s="379" t="s">
        <v>180</v>
      </c>
      <c r="B290" s="379"/>
      <c r="C290" s="379"/>
      <c r="D290" s="379"/>
      <c r="E290" s="379"/>
      <c r="F290" s="379"/>
      <c r="G290" s="141">
        <v>577429.24</v>
      </c>
      <c r="H290" s="139"/>
      <c r="I290" s="141"/>
    </row>
    <row r="291" spans="1:11" ht="18" customHeight="1" x14ac:dyDescent="0.25">
      <c r="A291" s="379" t="s">
        <v>179</v>
      </c>
      <c r="B291" s="382"/>
      <c r="C291" s="382"/>
      <c r="D291" s="382"/>
      <c r="E291" s="382"/>
      <c r="F291" s="382"/>
      <c r="G291" s="141">
        <v>2353709.75</v>
      </c>
      <c r="H291" s="139"/>
      <c r="I291" s="141"/>
    </row>
    <row r="292" spans="1:11" ht="18" customHeight="1" x14ac:dyDescent="0.25">
      <c r="A292" s="173" t="s">
        <v>178</v>
      </c>
      <c r="B292" s="175"/>
      <c r="C292" s="148"/>
      <c r="D292" s="148"/>
      <c r="E292" s="148"/>
      <c r="F292" s="148"/>
      <c r="G292" s="141">
        <v>3786.72</v>
      </c>
      <c r="H292" s="139"/>
      <c r="I292" s="141"/>
    </row>
    <row r="293" spans="1:11" ht="18" customHeight="1" x14ac:dyDescent="0.25">
      <c r="A293" s="173" t="s">
        <v>431</v>
      </c>
      <c r="B293" s="175"/>
      <c r="C293" s="148"/>
      <c r="D293" s="148"/>
      <c r="E293" s="148"/>
      <c r="F293" s="148"/>
      <c r="G293" s="141">
        <v>0</v>
      </c>
      <c r="H293" s="139"/>
      <c r="I293" s="141"/>
    </row>
    <row r="294" spans="1:11" ht="27.75" customHeight="1" thickBot="1" x14ac:dyDescent="0.3">
      <c r="A294" s="378" t="s">
        <v>177</v>
      </c>
      <c r="B294" s="378"/>
      <c r="C294" s="378"/>
      <c r="D294" s="378"/>
      <c r="E294" s="378"/>
      <c r="F294" s="378"/>
      <c r="G294" s="165">
        <f>SUM(G282:G293)</f>
        <v>129902410.48</v>
      </c>
      <c r="H294" s="139"/>
      <c r="I294" s="170"/>
      <c r="K294" s="167"/>
    </row>
    <row r="295" spans="1:11" ht="16.5" thickTop="1" x14ac:dyDescent="0.25">
      <c r="A295" s="139"/>
      <c r="B295" s="139"/>
      <c r="C295" s="139"/>
      <c r="D295" s="139"/>
      <c r="E295" s="139"/>
      <c r="F295" s="139"/>
      <c r="G295" s="147"/>
      <c r="H295" s="139"/>
      <c r="I295" s="139"/>
    </row>
    <row r="296" spans="1:11" x14ac:dyDescent="0.25">
      <c r="A296" s="378" t="s">
        <v>176</v>
      </c>
      <c r="B296" s="378"/>
      <c r="C296" s="378"/>
      <c r="D296" s="378"/>
      <c r="E296" s="378"/>
      <c r="F296" s="378"/>
      <c r="G296" s="147"/>
      <c r="H296" s="139"/>
      <c r="I296" s="139"/>
    </row>
    <row r="297" spans="1:11" ht="32.25" customHeight="1" x14ac:dyDescent="0.25">
      <c r="A297" s="382" t="s">
        <v>463</v>
      </c>
      <c r="B297" s="382"/>
      <c r="C297" s="382"/>
      <c r="D297" s="382"/>
      <c r="E297" s="382"/>
      <c r="F297" s="382"/>
      <c r="G297" s="382"/>
      <c r="H297" s="382"/>
      <c r="I297" s="382"/>
    </row>
    <row r="298" spans="1:11" x14ac:dyDescent="0.25">
      <c r="A298" s="148"/>
      <c r="B298" s="139"/>
      <c r="C298" s="139"/>
      <c r="D298" s="139"/>
      <c r="E298" s="139"/>
      <c r="F298" s="139"/>
      <c r="G298" s="147"/>
      <c r="H298" s="139"/>
      <c r="I298" s="139"/>
    </row>
    <row r="299" spans="1:11" x14ac:dyDescent="0.25">
      <c r="A299" s="140" t="s">
        <v>175</v>
      </c>
      <c r="B299" s="139"/>
      <c r="C299" s="139"/>
      <c r="D299" s="139"/>
      <c r="E299" s="139"/>
      <c r="F299" s="139"/>
      <c r="G299" s="145">
        <v>2024</v>
      </c>
      <c r="H299" s="145"/>
      <c r="I299" s="145"/>
    </row>
    <row r="300" spans="1:11" ht="22.5" customHeight="1" x14ac:dyDescent="0.25">
      <c r="A300" s="379" t="s">
        <v>174</v>
      </c>
      <c r="B300" s="379"/>
      <c r="C300" s="144"/>
      <c r="D300" s="86"/>
      <c r="E300" s="144"/>
      <c r="F300" s="144"/>
      <c r="G300" s="141">
        <v>1396769.12</v>
      </c>
      <c r="H300" s="142"/>
      <c r="I300" s="141"/>
    </row>
    <row r="301" spans="1:11" ht="22.5" customHeight="1" x14ac:dyDescent="0.25">
      <c r="A301" s="379" t="s">
        <v>173</v>
      </c>
      <c r="B301" s="379"/>
      <c r="C301" s="379"/>
      <c r="D301" s="174"/>
      <c r="E301" s="144"/>
      <c r="F301" s="144"/>
      <c r="G301" s="141">
        <v>4094401.55</v>
      </c>
      <c r="H301" s="142"/>
      <c r="I301" s="141"/>
    </row>
    <row r="302" spans="1:11" ht="22.5" customHeight="1" x14ac:dyDescent="0.25">
      <c r="A302" s="379" t="s">
        <v>172</v>
      </c>
      <c r="B302" s="379"/>
      <c r="C302" s="379"/>
      <c r="D302" s="144"/>
      <c r="E302" s="144"/>
      <c r="F302" s="144"/>
      <c r="G302" s="141">
        <v>2409944.42</v>
      </c>
      <c r="H302" s="142"/>
      <c r="I302" s="141"/>
    </row>
    <row r="303" spans="1:11" ht="22.5" customHeight="1" x14ac:dyDescent="0.25">
      <c r="A303" s="379" t="s">
        <v>171</v>
      </c>
      <c r="B303" s="379"/>
      <c r="C303" s="379"/>
      <c r="D303" s="379"/>
      <c r="E303" s="379"/>
      <c r="F303" s="144"/>
      <c r="G303" s="141">
        <v>1493436.8</v>
      </c>
      <c r="H303" s="142"/>
      <c r="I303" s="141"/>
    </row>
    <row r="304" spans="1:11" ht="22.5" customHeight="1" x14ac:dyDescent="0.25">
      <c r="A304" s="173" t="s">
        <v>170</v>
      </c>
      <c r="B304" s="173"/>
      <c r="C304" s="144"/>
      <c r="D304" s="172"/>
      <c r="E304" s="144"/>
      <c r="F304" s="144"/>
      <c r="G304" s="141">
        <v>14502660.75</v>
      </c>
      <c r="H304" s="142"/>
      <c r="I304" s="141"/>
    </row>
    <row r="305" spans="1:11" ht="16.5" thickBot="1" x14ac:dyDescent="0.3">
      <c r="A305" s="146" t="s">
        <v>126</v>
      </c>
      <c r="B305" s="139"/>
      <c r="C305" s="139"/>
      <c r="D305" s="142"/>
      <c r="E305" s="139"/>
      <c r="F305" s="139"/>
      <c r="G305" s="155">
        <f>SUM(G300:G304)</f>
        <v>23897212.640000001</v>
      </c>
      <c r="H305" s="171"/>
      <c r="I305" s="227"/>
      <c r="J305" s="167"/>
      <c r="K305" s="167"/>
    </row>
    <row r="306" spans="1:11" ht="16.5" thickTop="1" x14ac:dyDescent="0.25">
      <c r="A306" s="146"/>
      <c r="B306" s="139"/>
      <c r="C306" s="139"/>
      <c r="D306" s="139"/>
      <c r="E306" s="139"/>
      <c r="F306" s="139"/>
      <c r="G306" s="170"/>
      <c r="H306" s="138"/>
      <c r="I306" s="170"/>
    </row>
    <row r="307" spans="1:11" ht="63" customHeight="1" x14ac:dyDescent="0.25">
      <c r="A307" s="386" t="s">
        <v>169</v>
      </c>
      <c r="B307" s="386"/>
      <c r="C307" s="386"/>
      <c r="D307" s="386"/>
      <c r="E307" s="386"/>
      <c r="F307" s="386"/>
      <c r="G307" s="386"/>
      <c r="H307" s="386"/>
      <c r="I307" s="386"/>
    </row>
    <row r="308" spans="1:11" x14ac:dyDescent="0.25">
      <c r="A308" s="146"/>
      <c r="B308" s="139"/>
      <c r="C308" s="139"/>
      <c r="D308" s="139"/>
      <c r="E308" s="139"/>
      <c r="F308" s="139"/>
      <c r="G308" s="147"/>
      <c r="H308" s="139"/>
      <c r="I308" s="139"/>
    </row>
    <row r="309" spans="1:11" x14ac:dyDescent="0.25">
      <c r="A309" s="378" t="s">
        <v>168</v>
      </c>
      <c r="B309" s="378"/>
      <c r="C309" s="378"/>
      <c r="D309" s="378"/>
      <c r="E309" s="378"/>
      <c r="F309" s="378"/>
      <c r="G309" s="147"/>
      <c r="H309" s="139"/>
      <c r="I309" s="139"/>
    </row>
    <row r="310" spans="1:11" ht="30.75" customHeight="1" x14ac:dyDescent="0.25">
      <c r="A310" s="382" t="s">
        <v>464</v>
      </c>
      <c r="B310" s="382"/>
      <c r="C310" s="382"/>
      <c r="D310" s="382"/>
      <c r="E310" s="382"/>
      <c r="F310" s="382"/>
      <c r="G310" s="382"/>
      <c r="H310" s="382"/>
      <c r="I310" s="382"/>
    </row>
    <row r="311" spans="1:11" x14ac:dyDescent="0.25">
      <c r="A311" s="148"/>
      <c r="B311" s="139"/>
      <c r="C311" s="139"/>
      <c r="D311" s="139"/>
      <c r="E311" s="139"/>
      <c r="F311" s="139"/>
      <c r="G311" s="147"/>
      <c r="H311" s="139"/>
      <c r="I311" s="139"/>
    </row>
    <row r="312" spans="1:11" x14ac:dyDescent="0.25">
      <c r="A312" s="140" t="s">
        <v>167</v>
      </c>
      <c r="B312" s="139"/>
      <c r="C312" s="139"/>
      <c r="D312" s="139"/>
      <c r="E312" s="139" t="s">
        <v>7</v>
      </c>
      <c r="F312" s="139"/>
      <c r="G312" s="145">
        <v>2024</v>
      </c>
      <c r="H312" s="145"/>
      <c r="I312" s="145"/>
    </row>
    <row r="313" spans="1:11" x14ac:dyDescent="0.25">
      <c r="A313" s="379" t="s">
        <v>42</v>
      </c>
      <c r="B313" s="379"/>
      <c r="C313" s="379"/>
      <c r="D313" s="379"/>
      <c r="E313" s="379"/>
      <c r="F313" s="379"/>
      <c r="G313" s="141">
        <v>1014524280</v>
      </c>
      <c r="H313" s="142"/>
      <c r="I313" s="141"/>
    </row>
    <row r="314" spans="1:11" ht="24" customHeight="1" x14ac:dyDescent="0.25">
      <c r="A314" s="379" t="s">
        <v>166</v>
      </c>
      <c r="B314" s="379"/>
      <c r="C314" s="379"/>
      <c r="D314" s="379"/>
      <c r="E314" s="379"/>
      <c r="F314" s="379"/>
      <c r="G314" s="141">
        <v>341641763.35000002</v>
      </c>
      <c r="H314" s="142"/>
      <c r="I314" s="141"/>
    </row>
    <row r="315" spans="1:11" ht="19.5" customHeight="1" x14ac:dyDescent="0.25">
      <c r="A315" s="379" t="s">
        <v>165</v>
      </c>
      <c r="B315" s="379"/>
      <c r="C315" s="379"/>
      <c r="D315" s="379"/>
      <c r="E315" s="379"/>
      <c r="F315" s="379"/>
      <c r="G315" s="141">
        <v>-765728751.52999997</v>
      </c>
      <c r="H315" s="142"/>
      <c r="I315" s="141"/>
    </row>
    <row r="316" spans="1:11" ht="19.5" customHeight="1" x14ac:dyDescent="0.25">
      <c r="A316" s="379" t="s">
        <v>164</v>
      </c>
      <c r="B316" s="379"/>
      <c r="C316" s="379"/>
      <c r="D316" s="379"/>
      <c r="E316" s="379"/>
      <c r="F316" s="379"/>
      <c r="G316" s="264">
        <v>2948179491.4499998</v>
      </c>
      <c r="H316" s="169"/>
      <c r="I316" s="156"/>
    </row>
    <row r="317" spans="1:11" ht="16.5" thickBot="1" x14ac:dyDescent="0.3">
      <c r="A317" s="378" t="s">
        <v>126</v>
      </c>
      <c r="B317" s="378"/>
      <c r="C317" s="378"/>
      <c r="D317" s="378"/>
      <c r="E317" s="378"/>
      <c r="F317" s="378"/>
      <c r="G317" s="137">
        <f>SUM(G313:G316)</f>
        <v>3538616783.2699995</v>
      </c>
      <c r="H317" s="142"/>
      <c r="I317" s="170"/>
    </row>
    <row r="318" spans="1:11" ht="16.5" thickTop="1" x14ac:dyDescent="0.25">
      <c r="A318" s="140"/>
      <c r="B318" s="140"/>
      <c r="C318" s="140"/>
      <c r="D318" s="140"/>
      <c r="E318" s="140"/>
      <c r="F318" s="140"/>
      <c r="G318" s="160"/>
      <c r="H318" s="139"/>
      <c r="I318" s="139"/>
    </row>
    <row r="319" spans="1:11" ht="17.25" customHeight="1" x14ac:dyDescent="0.25">
      <c r="A319" s="168"/>
      <c r="B319" s="168"/>
      <c r="C319" s="168"/>
      <c r="D319" s="168"/>
      <c r="E319" s="168"/>
      <c r="F319" s="168"/>
      <c r="G319" s="168"/>
      <c r="H319" s="168"/>
      <c r="I319" s="168"/>
    </row>
    <row r="320" spans="1:11" x14ac:dyDescent="0.25">
      <c r="A320" s="140"/>
      <c r="B320" s="139"/>
      <c r="C320" s="139"/>
      <c r="D320" s="139"/>
      <c r="E320" s="139"/>
      <c r="F320" s="139"/>
      <c r="G320" s="147"/>
      <c r="H320" s="139"/>
      <c r="I320" s="139"/>
    </row>
    <row r="321" spans="1:9" x14ac:dyDescent="0.25">
      <c r="A321" s="140"/>
      <c r="B321" s="139"/>
      <c r="C321" s="139"/>
      <c r="D321" s="139"/>
      <c r="E321" s="139"/>
      <c r="F321" s="139"/>
      <c r="G321" s="147"/>
      <c r="H321" s="139"/>
      <c r="I321" s="139"/>
    </row>
    <row r="322" spans="1:9" x14ac:dyDescent="0.25">
      <c r="A322" s="388" t="s">
        <v>35</v>
      </c>
      <c r="B322" s="388"/>
      <c r="C322" s="388"/>
      <c r="D322" s="388"/>
      <c r="E322" s="388"/>
      <c r="F322" s="139"/>
      <c r="G322" s="147"/>
      <c r="H322" s="139"/>
      <c r="I322" s="139"/>
    </row>
    <row r="323" spans="1:9" ht="13.5" customHeight="1" x14ac:dyDescent="0.25">
      <c r="A323" s="140"/>
      <c r="B323" s="139"/>
      <c r="C323" s="139"/>
      <c r="D323" s="139"/>
      <c r="E323" s="139"/>
      <c r="F323" s="139"/>
      <c r="G323" s="147"/>
      <c r="H323" s="139"/>
      <c r="I323" s="139"/>
    </row>
    <row r="324" spans="1:9" x14ac:dyDescent="0.25">
      <c r="A324" s="385" t="s">
        <v>163</v>
      </c>
      <c r="B324" s="385"/>
      <c r="C324" s="385"/>
      <c r="D324" s="385"/>
      <c r="E324" s="385"/>
      <c r="F324" s="139"/>
      <c r="G324" s="147"/>
      <c r="H324" s="139"/>
      <c r="I324" s="139"/>
    </row>
    <row r="325" spans="1:9" ht="54" customHeight="1" x14ac:dyDescent="0.25">
      <c r="A325" s="379" t="s">
        <v>465</v>
      </c>
      <c r="B325" s="379"/>
      <c r="C325" s="379"/>
      <c r="D325" s="379"/>
      <c r="E325" s="379"/>
      <c r="F325" s="379"/>
      <c r="G325" s="379"/>
      <c r="H325" s="379"/>
      <c r="I325" s="379"/>
    </row>
    <row r="326" spans="1:9" x14ac:dyDescent="0.25">
      <c r="A326" s="148"/>
      <c r="B326" s="139"/>
      <c r="C326" s="139"/>
      <c r="D326" s="139"/>
      <c r="E326" s="139"/>
      <c r="F326" s="139"/>
      <c r="G326" s="147"/>
      <c r="H326" s="139"/>
      <c r="I326" s="139"/>
    </row>
    <row r="327" spans="1:9" x14ac:dyDescent="0.25">
      <c r="A327" s="378" t="s">
        <v>112</v>
      </c>
      <c r="B327" s="378"/>
      <c r="C327" s="378"/>
      <c r="D327" s="378"/>
      <c r="E327" s="378"/>
      <c r="F327" s="378"/>
      <c r="G327" s="145">
        <v>2024</v>
      </c>
      <c r="H327" s="145"/>
      <c r="I327" s="145"/>
    </row>
    <row r="328" spans="1:9" x14ac:dyDescent="0.25">
      <c r="A328" s="378" t="s">
        <v>162</v>
      </c>
      <c r="B328" s="378"/>
      <c r="C328" s="378"/>
      <c r="D328" s="378"/>
      <c r="E328" s="378"/>
      <c r="F328" s="378"/>
      <c r="G328" s="147"/>
      <c r="H328" s="139"/>
      <c r="I328" s="147"/>
    </row>
    <row r="329" spans="1:9" ht="20.25" customHeight="1" x14ac:dyDescent="0.25">
      <c r="A329" s="379" t="s">
        <v>161</v>
      </c>
      <c r="B329" s="379"/>
      <c r="C329" s="379"/>
      <c r="D329" s="379"/>
      <c r="E329" s="379"/>
      <c r="F329" s="379"/>
      <c r="G329" s="141">
        <v>43820.99</v>
      </c>
      <c r="H329" s="141"/>
      <c r="I329" s="141"/>
    </row>
    <row r="330" spans="1:9" x14ac:dyDescent="0.25">
      <c r="A330" s="379" t="s">
        <v>160</v>
      </c>
      <c r="B330" s="379"/>
      <c r="C330" s="379"/>
      <c r="D330" s="379"/>
      <c r="E330" s="379"/>
      <c r="F330" s="379"/>
      <c r="G330" s="141">
        <v>313845968.32999998</v>
      </c>
      <c r="H330" s="141"/>
      <c r="I330" s="141"/>
    </row>
    <row r="331" spans="1:9" ht="18.75" customHeight="1" x14ac:dyDescent="0.25">
      <c r="A331" s="379" t="s">
        <v>159</v>
      </c>
      <c r="B331" s="379"/>
      <c r="C331" s="379"/>
      <c r="D331" s="379"/>
      <c r="E331" s="379"/>
      <c r="F331" s="379"/>
      <c r="G331" s="141">
        <v>6266402.2800000003</v>
      </c>
      <c r="H331" s="141"/>
      <c r="I331" s="141"/>
    </row>
    <row r="332" spans="1:9" ht="21" customHeight="1" x14ac:dyDescent="0.25">
      <c r="A332" s="379" t="s">
        <v>158</v>
      </c>
      <c r="B332" s="379"/>
      <c r="C332" s="379"/>
      <c r="D332" s="379"/>
      <c r="E332" s="379"/>
      <c r="F332" s="379"/>
      <c r="G332" s="141">
        <v>99999511.280000001</v>
      </c>
      <c r="H332" s="141"/>
      <c r="I332" s="141"/>
    </row>
    <row r="333" spans="1:9" ht="20.25" customHeight="1" x14ac:dyDescent="0.25">
      <c r="A333" s="379" t="s">
        <v>157</v>
      </c>
      <c r="B333" s="379"/>
      <c r="C333" s="379"/>
      <c r="D333" s="379"/>
      <c r="E333" s="379"/>
      <c r="F333" s="379"/>
      <c r="G333" s="141">
        <v>1577555.54</v>
      </c>
      <c r="H333" s="141"/>
      <c r="I333" s="141"/>
    </row>
    <row r="334" spans="1:9" ht="16.5" customHeight="1" x14ac:dyDescent="0.25">
      <c r="A334" s="379" t="s">
        <v>156</v>
      </c>
      <c r="B334" s="379"/>
      <c r="C334" s="379"/>
      <c r="D334" s="379"/>
      <c r="E334" s="379"/>
      <c r="F334" s="379"/>
      <c r="G334" s="141">
        <v>7624853.1799999997</v>
      </c>
      <c r="H334" s="141"/>
      <c r="I334" s="141"/>
    </row>
    <row r="335" spans="1:9" x14ac:dyDescent="0.25">
      <c r="A335" s="379" t="s">
        <v>155</v>
      </c>
      <c r="B335" s="379"/>
      <c r="C335" s="379"/>
      <c r="D335" s="379"/>
      <c r="E335" s="379"/>
      <c r="F335" s="379"/>
      <c r="G335" s="141">
        <v>8851841.4000000004</v>
      </c>
      <c r="H335" s="141"/>
      <c r="I335" s="141"/>
    </row>
    <row r="336" spans="1:9" ht="16.5" thickBot="1" x14ac:dyDescent="0.3">
      <c r="A336" s="378" t="s">
        <v>126</v>
      </c>
      <c r="B336" s="378"/>
      <c r="C336" s="378"/>
      <c r="D336" s="378"/>
      <c r="E336" s="378"/>
      <c r="F336" s="378"/>
      <c r="G336" s="137">
        <f>SUM(G329:G335)</f>
        <v>438209953</v>
      </c>
      <c r="H336" s="142"/>
      <c r="I336" s="170"/>
    </row>
    <row r="337" spans="1:11" ht="16.5" thickTop="1" x14ac:dyDescent="0.25">
      <c r="A337" s="140"/>
      <c r="B337" s="140"/>
      <c r="C337" s="140"/>
      <c r="D337" s="140"/>
      <c r="E337" s="140"/>
      <c r="F337" s="140"/>
      <c r="G337" s="160"/>
      <c r="H337" s="139"/>
      <c r="I337" s="139"/>
    </row>
    <row r="338" spans="1:11" ht="48.75" customHeight="1" x14ac:dyDescent="0.25">
      <c r="A338" s="379" t="s">
        <v>154</v>
      </c>
      <c r="B338" s="379"/>
      <c r="C338" s="379"/>
      <c r="D338" s="379"/>
      <c r="E338" s="379"/>
      <c r="F338" s="379"/>
      <c r="G338" s="379"/>
      <c r="H338" s="379"/>
      <c r="I338" s="379"/>
    </row>
    <row r="339" spans="1:11" x14ac:dyDescent="0.25">
      <c r="A339" s="144"/>
      <c r="B339" s="139"/>
      <c r="C339" s="139"/>
      <c r="D339" s="139"/>
      <c r="E339" s="139"/>
      <c r="F339" s="139"/>
      <c r="G339" s="147"/>
      <c r="H339" s="139"/>
      <c r="I339" s="139"/>
    </row>
    <row r="340" spans="1:11" x14ac:dyDescent="0.25">
      <c r="A340" s="378" t="s">
        <v>153</v>
      </c>
      <c r="B340" s="378"/>
      <c r="C340" s="378"/>
      <c r="D340" s="378"/>
      <c r="E340" s="378"/>
      <c r="F340" s="378"/>
      <c r="G340" s="147"/>
      <c r="H340" s="139"/>
      <c r="I340" s="139"/>
    </row>
    <row r="341" spans="1:11" ht="56.25" customHeight="1" x14ac:dyDescent="0.25">
      <c r="A341" s="379" t="s">
        <v>466</v>
      </c>
      <c r="B341" s="379"/>
      <c r="C341" s="379"/>
      <c r="D341" s="379"/>
      <c r="E341" s="379"/>
      <c r="F341" s="379"/>
      <c r="G341" s="379"/>
      <c r="H341" s="379"/>
      <c r="I341" s="379"/>
    </row>
    <row r="342" spans="1:11" ht="21.75" customHeight="1" x14ac:dyDescent="0.25">
      <c r="A342" s="384"/>
      <c r="B342" s="384"/>
      <c r="C342" s="384"/>
      <c r="D342" s="384"/>
      <c r="E342" s="384"/>
      <c r="F342" s="384"/>
      <c r="G342" s="384"/>
      <c r="H342" s="384"/>
      <c r="I342" s="384"/>
    </row>
    <row r="343" spans="1:11" x14ac:dyDescent="0.25">
      <c r="A343" s="378" t="s">
        <v>112</v>
      </c>
      <c r="B343" s="378"/>
      <c r="C343" s="378"/>
      <c r="D343" s="378"/>
      <c r="E343" s="378"/>
      <c r="F343" s="378"/>
      <c r="G343" s="145">
        <v>2024</v>
      </c>
      <c r="H343" s="145"/>
      <c r="I343" s="145"/>
    </row>
    <row r="344" spans="1:11" ht="21" customHeight="1" x14ac:dyDescent="0.25">
      <c r="A344" s="379" t="s">
        <v>152</v>
      </c>
      <c r="B344" s="379"/>
      <c r="C344" s="379"/>
      <c r="D344" s="379"/>
      <c r="E344" s="379"/>
      <c r="F344" s="379"/>
      <c r="G344" s="141">
        <v>39830314.200000003</v>
      </c>
      <c r="H344" s="142"/>
      <c r="I344" s="141"/>
      <c r="K344" s="153"/>
    </row>
    <row r="345" spans="1:11" ht="21" customHeight="1" x14ac:dyDescent="0.25">
      <c r="A345" s="379" t="s">
        <v>151</v>
      </c>
      <c r="B345" s="379"/>
      <c r="C345" s="379"/>
      <c r="D345" s="379"/>
      <c r="E345" s="379"/>
      <c r="F345" s="379"/>
      <c r="G345" s="143">
        <v>127755000</v>
      </c>
      <c r="H345" s="142"/>
      <c r="I345" s="143"/>
      <c r="K345" s="153"/>
    </row>
    <row r="346" spans="1:11" ht="23.25" customHeight="1" x14ac:dyDescent="0.25">
      <c r="A346" s="379" t="s">
        <v>150</v>
      </c>
      <c r="B346" s="379"/>
      <c r="C346" s="379"/>
      <c r="D346" s="379"/>
      <c r="E346" s="379"/>
      <c r="F346" s="379"/>
      <c r="G346" s="141">
        <v>201322966.63999999</v>
      </c>
      <c r="H346" s="142"/>
      <c r="I346" s="141"/>
      <c r="J346" s="405"/>
      <c r="K346" s="405"/>
    </row>
    <row r="347" spans="1:11" ht="16.5" thickBot="1" x14ac:dyDescent="0.3">
      <c r="A347" s="378" t="s">
        <v>126</v>
      </c>
      <c r="B347" s="378"/>
      <c r="C347" s="378"/>
      <c r="D347" s="378"/>
      <c r="E347" s="378"/>
      <c r="F347" s="378"/>
      <c r="G347" s="137">
        <f>SUM(G344:G346)</f>
        <v>368908280.83999997</v>
      </c>
      <c r="H347" s="138"/>
      <c r="I347" s="170"/>
    </row>
    <row r="348" spans="1:11" ht="34.5" customHeight="1" thickTop="1" x14ac:dyDescent="0.25">
      <c r="A348" s="379"/>
      <c r="B348" s="379"/>
      <c r="C348" s="379"/>
      <c r="D348" s="379"/>
      <c r="E348" s="379"/>
      <c r="F348" s="379"/>
      <c r="G348" s="379"/>
      <c r="H348" s="379"/>
      <c r="I348" s="379"/>
    </row>
    <row r="349" spans="1:11" x14ac:dyDescent="0.25">
      <c r="A349" s="140"/>
      <c r="B349" s="140"/>
      <c r="C349" s="140"/>
      <c r="D349" s="140"/>
      <c r="E349" s="140"/>
      <c r="F349" s="159"/>
      <c r="G349" s="147"/>
      <c r="H349" s="139"/>
      <c r="I349" s="139"/>
    </row>
    <row r="350" spans="1:11" x14ac:dyDescent="0.25">
      <c r="A350" s="385" t="s">
        <v>149</v>
      </c>
      <c r="B350" s="385"/>
      <c r="C350" s="385"/>
      <c r="D350" s="385"/>
      <c r="E350" s="139"/>
      <c r="F350" s="139"/>
      <c r="G350" s="147"/>
      <c r="H350" s="139"/>
      <c r="I350" s="139"/>
    </row>
    <row r="351" spans="1:11" ht="50.25" customHeight="1" x14ac:dyDescent="0.25">
      <c r="A351" s="379" t="s">
        <v>467</v>
      </c>
      <c r="B351" s="382"/>
      <c r="C351" s="382"/>
      <c r="D351" s="382"/>
      <c r="E351" s="382"/>
      <c r="F351" s="382"/>
      <c r="G351" s="382"/>
      <c r="H351" s="382"/>
      <c r="I351" s="382"/>
    </row>
    <row r="352" spans="1:11" ht="15" customHeight="1" x14ac:dyDescent="0.25">
      <c r="A352" s="144"/>
      <c r="B352" s="148"/>
      <c r="C352" s="148"/>
      <c r="D352" s="148"/>
      <c r="E352" s="148"/>
      <c r="F352" s="148"/>
      <c r="G352" s="148"/>
      <c r="H352" s="148"/>
      <c r="I352" s="148"/>
    </row>
    <row r="353" spans="1:11" x14ac:dyDescent="0.25">
      <c r="A353" s="140" t="s">
        <v>148</v>
      </c>
      <c r="B353" s="139"/>
      <c r="C353" s="139"/>
      <c r="D353" s="139"/>
      <c r="E353" s="139"/>
      <c r="F353" s="139"/>
      <c r="G353" s="145">
        <v>2024</v>
      </c>
      <c r="H353" s="145"/>
      <c r="I353" s="145"/>
    </row>
    <row r="354" spans="1:11" ht="20.25" customHeight="1" x14ac:dyDescent="0.25">
      <c r="A354" s="379" t="s">
        <v>147</v>
      </c>
      <c r="B354" s="379"/>
      <c r="C354" s="379"/>
      <c r="D354" s="379"/>
      <c r="E354" s="379"/>
      <c r="F354" s="379"/>
      <c r="G354" s="141">
        <v>10195061.75</v>
      </c>
      <c r="H354" s="142"/>
      <c r="I354" s="141"/>
    </row>
    <row r="355" spans="1:11" ht="25.5" customHeight="1" thickBot="1" x14ac:dyDescent="0.3">
      <c r="A355" s="146" t="s">
        <v>126</v>
      </c>
      <c r="B355" s="139"/>
      <c r="C355" s="139"/>
      <c r="D355" s="139"/>
      <c r="E355" s="139"/>
      <c r="F355" s="139"/>
      <c r="G355" s="137">
        <f>+G354</f>
        <v>10195061.75</v>
      </c>
      <c r="H355" s="138"/>
      <c r="I355" s="170"/>
    </row>
    <row r="356" spans="1:11" ht="16.5" thickTop="1" x14ac:dyDescent="0.25">
      <c r="A356" s="146"/>
      <c r="B356" s="139"/>
      <c r="C356" s="139"/>
      <c r="D356" s="139"/>
      <c r="E356" s="139"/>
      <c r="F356" s="139"/>
      <c r="G356" s="147"/>
      <c r="H356" s="139"/>
      <c r="I356" s="139"/>
    </row>
    <row r="357" spans="1:11" x14ac:dyDescent="0.25">
      <c r="A357" s="378" t="s">
        <v>146</v>
      </c>
      <c r="B357" s="378"/>
      <c r="C357" s="378"/>
      <c r="D357" s="378"/>
      <c r="E357" s="378"/>
      <c r="F357" s="378"/>
      <c r="G357" s="147"/>
      <c r="H357" s="139"/>
      <c r="I357" s="139"/>
    </row>
    <row r="358" spans="1:11" ht="48.75" customHeight="1" x14ac:dyDescent="0.25">
      <c r="A358" s="379" t="s">
        <v>468</v>
      </c>
      <c r="B358" s="379"/>
      <c r="C358" s="379"/>
      <c r="D358" s="379"/>
      <c r="E358" s="379"/>
      <c r="F358" s="379"/>
      <c r="G358" s="379"/>
      <c r="H358" s="379"/>
      <c r="I358" s="379"/>
    </row>
    <row r="359" spans="1:11" ht="16.5" customHeight="1" x14ac:dyDescent="0.25">
      <c r="A359" s="144"/>
      <c r="B359" s="148"/>
      <c r="C359" s="148"/>
      <c r="D359" s="148"/>
      <c r="E359" s="148"/>
      <c r="F359" s="148"/>
      <c r="G359" s="148"/>
      <c r="H359" s="148"/>
      <c r="I359" s="148"/>
    </row>
    <row r="360" spans="1:11" x14ac:dyDescent="0.25">
      <c r="A360" s="140" t="s">
        <v>145</v>
      </c>
      <c r="B360" s="139"/>
      <c r="C360" s="139"/>
      <c r="D360" s="139"/>
      <c r="E360" s="139"/>
      <c r="F360" s="139"/>
      <c r="G360" s="145">
        <v>2024</v>
      </c>
      <c r="H360" s="145"/>
      <c r="I360" s="145"/>
    </row>
    <row r="361" spans="1:11" ht="20.100000000000001" customHeight="1" x14ac:dyDescent="0.25">
      <c r="A361" s="379" t="s">
        <v>144</v>
      </c>
      <c r="B361" s="379"/>
      <c r="C361" s="379"/>
      <c r="D361" s="379"/>
      <c r="E361" s="379"/>
      <c r="F361" s="379"/>
      <c r="G361" s="141">
        <v>118963537.58</v>
      </c>
      <c r="H361" s="141"/>
      <c r="I361" s="141"/>
    </row>
    <row r="362" spans="1:11" ht="20.100000000000001" customHeight="1" x14ac:dyDescent="0.25">
      <c r="A362" s="379" t="s">
        <v>143</v>
      </c>
      <c r="B362" s="379"/>
      <c r="C362" s="379"/>
      <c r="D362" s="379"/>
      <c r="E362" s="379"/>
      <c r="F362" s="379"/>
      <c r="G362" s="141">
        <v>9545258.7799999993</v>
      </c>
      <c r="H362" s="141"/>
      <c r="I362" s="141"/>
    </row>
    <row r="363" spans="1:11" ht="20.100000000000001" customHeight="1" x14ac:dyDescent="0.25">
      <c r="A363" s="379" t="s">
        <v>142</v>
      </c>
      <c r="B363" s="379"/>
      <c r="C363" s="379"/>
      <c r="D363" s="379"/>
      <c r="E363" s="379"/>
      <c r="F363" s="379"/>
      <c r="G363" s="141">
        <v>9849797.9900000002</v>
      </c>
      <c r="H363" s="141"/>
      <c r="I363" s="141"/>
    </row>
    <row r="364" spans="1:11" ht="20.100000000000001" customHeight="1" x14ac:dyDescent="0.25">
      <c r="A364" s="379" t="s">
        <v>141</v>
      </c>
      <c r="B364" s="379"/>
      <c r="C364" s="379"/>
      <c r="D364" s="379"/>
      <c r="E364" s="379"/>
      <c r="F364" s="379"/>
      <c r="G364" s="141">
        <v>6353142.2400000002</v>
      </c>
      <c r="H364" s="141"/>
      <c r="I364" s="141"/>
    </row>
    <row r="365" spans="1:11" ht="20.100000000000001" customHeight="1" x14ac:dyDescent="0.25">
      <c r="A365" s="173" t="s">
        <v>429</v>
      </c>
      <c r="B365" s="173"/>
      <c r="C365" s="173"/>
      <c r="D365" s="173"/>
      <c r="E365" s="144"/>
      <c r="F365" s="144"/>
      <c r="G365" s="141">
        <v>18226938.629999999</v>
      </c>
      <c r="H365" s="141"/>
      <c r="I365" s="141"/>
    </row>
    <row r="366" spans="1:11" ht="20.100000000000001" customHeight="1" x14ac:dyDescent="0.25">
      <c r="A366" s="379" t="s">
        <v>140</v>
      </c>
      <c r="B366" s="379"/>
      <c r="C366" s="379"/>
      <c r="D366" s="379"/>
      <c r="E366" s="379"/>
      <c r="F366" s="379"/>
      <c r="G366" s="141">
        <v>4289211.8</v>
      </c>
      <c r="H366" s="141"/>
      <c r="I366" s="141"/>
      <c r="J366" s="167"/>
      <c r="K366" s="167"/>
    </row>
    <row r="367" spans="1:11" ht="16.5" thickBot="1" x14ac:dyDescent="0.3">
      <c r="A367" s="378" t="s">
        <v>126</v>
      </c>
      <c r="B367" s="378"/>
      <c r="C367" s="378"/>
      <c r="D367" s="378"/>
      <c r="E367" s="378"/>
      <c r="F367" s="378"/>
      <c r="G367" s="165">
        <f>SUM(G361:G366)</f>
        <v>167227887.02000001</v>
      </c>
      <c r="H367" s="166"/>
      <c r="I367" s="215"/>
      <c r="K367" s="153"/>
    </row>
    <row r="368" spans="1:11" ht="16.5" thickTop="1" x14ac:dyDescent="0.25">
      <c r="A368" s="140"/>
      <c r="B368" s="140"/>
      <c r="C368" s="140"/>
      <c r="D368" s="140"/>
      <c r="E368" s="140"/>
      <c r="F368" s="140"/>
      <c r="G368" s="147"/>
      <c r="H368" s="139"/>
      <c r="I368" s="139"/>
      <c r="K368" s="153"/>
    </row>
    <row r="369" spans="1:16" x14ac:dyDescent="0.25">
      <c r="A369" s="140"/>
      <c r="B369" s="140"/>
      <c r="C369" s="140"/>
      <c r="D369" s="140"/>
      <c r="E369" s="140"/>
      <c r="F369" s="140"/>
      <c r="G369" s="147"/>
      <c r="H369" s="139"/>
      <c r="I369" s="142">
        <v>0</v>
      </c>
    </row>
    <row r="370" spans="1:16" x14ac:dyDescent="0.25">
      <c r="A370" s="404" t="s">
        <v>139</v>
      </c>
      <c r="B370" s="404"/>
      <c r="C370" s="404"/>
      <c r="D370" s="404"/>
      <c r="E370" s="404"/>
      <c r="F370" s="139"/>
      <c r="G370" s="147"/>
      <c r="H370" s="139"/>
      <c r="I370" s="139"/>
    </row>
    <row r="371" spans="1:16" x14ac:dyDescent="0.25">
      <c r="A371" s="144" t="s">
        <v>7</v>
      </c>
      <c r="B371" s="139"/>
      <c r="C371" s="139"/>
      <c r="D371" s="139"/>
      <c r="E371" s="139"/>
      <c r="F371" s="139"/>
      <c r="G371" s="147"/>
      <c r="H371" s="139"/>
      <c r="I371" s="139"/>
    </row>
    <row r="372" spans="1:16" x14ac:dyDescent="0.25">
      <c r="A372" s="404" t="s">
        <v>112</v>
      </c>
      <c r="B372" s="404"/>
      <c r="C372" s="404"/>
      <c r="D372" s="404"/>
      <c r="E372" s="404"/>
      <c r="F372" s="404"/>
      <c r="G372" s="145">
        <v>2024</v>
      </c>
      <c r="H372" s="145"/>
      <c r="I372" s="145"/>
    </row>
    <row r="373" spans="1:16" ht="20.25" customHeight="1" x14ac:dyDescent="0.25">
      <c r="A373" s="379" t="s">
        <v>138</v>
      </c>
      <c r="B373" s="379"/>
      <c r="C373" s="379"/>
      <c r="D373" s="379"/>
      <c r="E373" s="379"/>
      <c r="F373" s="379"/>
      <c r="G373" s="141">
        <v>8425380.5099999998</v>
      </c>
      <c r="H373" s="142"/>
      <c r="I373" s="141"/>
    </row>
    <row r="374" spans="1:16" ht="21" customHeight="1" x14ac:dyDescent="0.25">
      <c r="A374" s="379" t="s">
        <v>137</v>
      </c>
      <c r="B374" s="379"/>
      <c r="C374" s="379"/>
      <c r="D374" s="379"/>
      <c r="E374" s="379"/>
      <c r="F374" s="379"/>
      <c r="G374" s="141">
        <v>1398280.48</v>
      </c>
      <c r="H374" s="142"/>
      <c r="I374" s="141"/>
    </row>
    <row r="375" spans="1:16" ht="20.25" customHeight="1" x14ac:dyDescent="0.25">
      <c r="A375" s="379" t="s">
        <v>136</v>
      </c>
      <c r="B375" s="379"/>
      <c r="C375" s="379"/>
      <c r="D375" s="379"/>
      <c r="E375" s="379"/>
      <c r="F375" s="379"/>
      <c r="G375" s="141">
        <v>8403277.6400000006</v>
      </c>
      <c r="H375" s="142"/>
      <c r="I375" s="141"/>
    </row>
    <row r="376" spans="1:16" ht="16.5" thickBot="1" x14ac:dyDescent="0.3">
      <c r="A376" s="378" t="s">
        <v>126</v>
      </c>
      <c r="B376" s="378"/>
      <c r="C376" s="378"/>
      <c r="D376" s="378"/>
      <c r="E376" s="378"/>
      <c r="F376" s="378"/>
      <c r="G376" s="165">
        <f>SUM(G373:G375)</f>
        <v>18226938.630000003</v>
      </c>
      <c r="H376" s="138"/>
      <c r="I376" s="215"/>
    </row>
    <row r="377" spans="1:16" ht="16.5" thickTop="1" x14ac:dyDescent="0.25">
      <c r="A377" s="146"/>
      <c r="B377" s="139"/>
      <c r="C377" s="139"/>
      <c r="D377" s="142"/>
      <c r="E377" s="139"/>
      <c r="F377" s="139"/>
      <c r="G377" s="141"/>
      <c r="H377" s="142"/>
      <c r="I377" s="142"/>
    </row>
    <row r="378" spans="1:16" x14ac:dyDescent="0.25">
      <c r="A378" s="378" t="s">
        <v>135</v>
      </c>
      <c r="B378" s="378"/>
      <c r="C378" s="378"/>
      <c r="D378" s="378"/>
      <c r="E378" s="378"/>
      <c r="F378" s="378"/>
      <c r="G378" s="147"/>
      <c r="H378" s="139"/>
      <c r="I378" s="139"/>
    </row>
    <row r="379" spans="1:16" ht="48.75" customHeight="1" x14ac:dyDescent="0.25">
      <c r="A379" s="389" t="s">
        <v>506</v>
      </c>
      <c r="B379" s="389"/>
      <c r="C379" s="389"/>
      <c r="D379" s="389"/>
      <c r="E379" s="389"/>
      <c r="F379" s="389"/>
      <c r="G379" s="389"/>
      <c r="H379" s="389"/>
      <c r="I379" s="389"/>
    </row>
    <row r="380" spans="1:16" x14ac:dyDescent="0.25">
      <c r="A380" s="148"/>
      <c r="B380" s="139"/>
      <c r="C380" s="139"/>
      <c r="D380" s="139"/>
      <c r="E380" s="139"/>
      <c r="F380" s="139"/>
      <c r="G380" s="147"/>
      <c r="H380" s="139"/>
      <c r="I380" s="139"/>
    </row>
    <row r="381" spans="1:16" x14ac:dyDescent="0.25">
      <c r="A381" s="378" t="s">
        <v>112</v>
      </c>
      <c r="B381" s="378"/>
      <c r="C381" s="378"/>
      <c r="D381" s="378"/>
      <c r="E381" s="378"/>
      <c r="F381" s="378"/>
      <c r="G381" s="145">
        <v>2024</v>
      </c>
      <c r="H381" s="145"/>
      <c r="I381" s="145"/>
      <c r="P381" s="153"/>
    </row>
    <row r="382" spans="1:16" ht="20.25" customHeight="1" x14ac:dyDescent="0.25">
      <c r="A382" s="379" t="s">
        <v>134</v>
      </c>
      <c r="B382" s="379"/>
      <c r="C382" s="379"/>
      <c r="D382" s="379"/>
      <c r="E382" s="379"/>
      <c r="F382" s="379"/>
      <c r="G382" s="141">
        <v>19593270.079999998</v>
      </c>
      <c r="H382" s="139"/>
      <c r="I382" s="141"/>
      <c r="P382" s="153"/>
    </row>
    <row r="383" spans="1:16" ht="25.5" customHeight="1" thickBot="1" x14ac:dyDescent="0.3">
      <c r="A383" s="378" t="s">
        <v>133</v>
      </c>
      <c r="B383" s="378"/>
      <c r="C383" s="378"/>
      <c r="D383" s="378"/>
      <c r="E383" s="378"/>
      <c r="F383" s="378"/>
      <c r="G383" s="137">
        <f>+G382</f>
        <v>19593270.079999998</v>
      </c>
      <c r="H383" s="163"/>
      <c r="I383" s="170"/>
      <c r="J383" s="161"/>
      <c r="K383" s="161"/>
      <c r="L383" s="162"/>
      <c r="M383" s="162"/>
      <c r="N383" s="162"/>
      <c r="O383" s="162"/>
      <c r="P383" s="161"/>
    </row>
    <row r="384" spans="1:16" ht="16.5" thickTop="1" x14ac:dyDescent="0.25">
      <c r="A384" s="140"/>
      <c r="B384" s="140"/>
      <c r="C384" s="140"/>
      <c r="D384" s="140"/>
      <c r="E384" s="140"/>
      <c r="F384" s="140"/>
      <c r="G384" s="160"/>
      <c r="H384" s="139"/>
      <c r="I384" s="160"/>
    </row>
    <row r="385" spans="1:16" ht="49.5" customHeight="1" x14ac:dyDescent="0.25">
      <c r="A385" s="378" t="s">
        <v>432</v>
      </c>
      <c r="B385" s="378"/>
      <c r="C385" s="378"/>
      <c r="D385" s="378"/>
      <c r="E385" s="378"/>
      <c r="F385" s="378"/>
      <c r="G385" s="378"/>
      <c r="H385" s="378"/>
      <c r="I385" s="378"/>
      <c r="P385" s="122"/>
    </row>
    <row r="386" spans="1:16" x14ac:dyDescent="0.25">
      <c r="A386" s="148"/>
      <c r="B386" s="139"/>
      <c r="C386" s="139"/>
      <c r="D386" s="139"/>
      <c r="E386" s="139"/>
      <c r="F386" s="139"/>
      <c r="G386" s="147"/>
      <c r="H386" s="139"/>
      <c r="I386" s="139"/>
    </row>
    <row r="387" spans="1:16" x14ac:dyDescent="0.25">
      <c r="A387" s="378" t="s">
        <v>132</v>
      </c>
      <c r="B387" s="378"/>
      <c r="C387" s="378"/>
      <c r="D387" s="378"/>
      <c r="E387" s="378"/>
      <c r="F387" s="139"/>
      <c r="G387" s="147"/>
      <c r="H387" s="139"/>
      <c r="I387" s="139"/>
    </row>
    <row r="388" spans="1:16" ht="51" customHeight="1" x14ac:dyDescent="0.25">
      <c r="A388" s="379" t="s">
        <v>469</v>
      </c>
      <c r="B388" s="379"/>
      <c r="C388" s="379"/>
      <c r="D388" s="379"/>
      <c r="E388" s="379"/>
      <c r="F388" s="379"/>
      <c r="G388" s="379"/>
      <c r="H388" s="379"/>
      <c r="I388" s="379"/>
    </row>
    <row r="389" spans="1:16" x14ac:dyDescent="0.25">
      <c r="A389" s="148"/>
      <c r="B389" s="139"/>
      <c r="C389" s="139"/>
      <c r="D389" s="139"/>
      <c r="E389" s="139"/>
      <c r="F389" s="139"/>
      <c r="G389" s="147"/>
      <c r="H389" s="139"/>
      <c r="I389" s="139"/>
    </row>
    <row r="390" spans="1:16" x14ac:dyDescent="0.25">
      <c r="A390" s="378" t="s">
        <v>112</v>
      </c>
      <c r="B390" s="378"/>
      <c r="C390" s="378"/>
      <c r="D390" s="378"/>
      <c r="E390" s="378"/>
      <c r="F390" s="378"/>
      <c r="G390" s="145">
        <v>2024</v>
      </c>
      <c r="H390" s="145"/>
      <c r="I390" s="145"/>
    </row>
    <row r="391" spans="1:16" ht="21" customHeight="1" x14ac:dyDescent="0.25">
      <c r="A391" s="378" t="s">
        <v>131</v>
      </c>
      <c r="B391" s="378"/>
      <c r="C391" s="378"/>
      <c r="D391" s="378"/>
      <c r="E391" s="378"/>
      <c r="F391" s="378"/>
      <c r="G391" s="147"/>
      <c r="H391" s="139"/>
      <c r="I391" s="139"/>
    </row>
    <row r="392" spans="1:16" ht="21" customHeight="1" x14ac:dyDescent="0.25">
      <c r="A392" s="379" t="s">
        <v>130</v>
      </c>
      <c r="B392" s="379"/>
      <c r="C392" s="379"/>
      <c r="D392" s="379"/>
      <c r="E392" s="379"/>
      <c r="F392" s="379"/>
      <c r="G392" s="143">
        <v>10998.01</v>
      </c>
      <c r="H392" s="139"/>
      <c r="I392" s="147"/>
    </row>
    <row r="393" spans="1:16" ht="21" customHeight="1" x14ac:dyDescent="0.25">
      <c r="A393" s="379" t="s">
        <v>129</v>
      </c>
      <c r="B393" s="379"/>
      <c r="C393" s="379"/>
      <c r="D393" s="379"/>
      <c r="E393" s="379"/>
      <c r="F393" s="379"/>
      <c r="G393" s="143">
        <v>4032403.49</v>
      </c>
      <c r="H393" s="142"/>
      <c r="I393" s="141"/>
    </row>
    <row r="394" spans="1:16" ht="18" customHeight="1" x14ac:dyDescent="0.25">
      <c r="A394" s="379" t="s">
        <v>128</v>
      </c>
      <c r="B394" s="379"/>
      <c r="C394" s="379"/>
      <c r="D394" s="379"/>
      <c r="E394" s="379"/>
      <c r="F394" s="379"/>
      <c r="G394" s="143">
        <v>1882450.57</v>
      </c>
      <c r="H394" s="142"/>
      <c r="I394" s="141"/>
    </row>
    <row r="395" spans="1:16" ht="21.75" customHeight="1" x14ac:dyDescent="0.25">
      <c r="A395" s="379" t="s">
        <v>127</v>
      </c>
      <c r="B395" s="379"/>
      <c r="C395" s="379"/>
      <c r="D395" s="379"/>
      <c r="E395" s="379"/>
      <c r="F395" s="379"/>
      <c r="G395" s="141">
        <v>4232934.74</v>
      </c>
      <c r="H395" s="142"/>
      <c r="I395" s="141"/>
    </row>
    <row r="396" spans="1:16" ht="21.75" customHeight="1" thickBot="1" x14ac:dyDescent="0.3">
      <c r="A396" s="378" t="s">
        <v>126</v>
      </c>
      <c r="B396" s="378"/>
      <c r="C396" s="378"/>
      <c r="D396" s="378"/>
      <c r="E396" s="378"/>
      <c r="F396" s="378"/>
      <c r="G396" s="137">
        <f>SUM(G392:G395)</f>
        <v>10158786.810000001</v>
      </c>
      <c r="H396" s="138"/>
      <c r="I396" s="170"/>
    </row>
    <row r="397" spans="1:16" ht="16.5" thickTop="1" x14ac:dyDescent="0.25">
      <c r="A397" s="140"/>
      <c r="B397" s="140"/>
      <c r="C397" s="140"/>
      <c r="D397" s="140"/>
      <c r="E397" s="140"/>
      <c r="F397" s="140"/>
      <c r="G397" s="160"/>
      <c r="H397" s="139"/>
      <c r="I397" s="160"/>
    </row>
    <row r="398" spans="1:16" ht="31.5" customHeight="1" x14ac:dyDescent="0.25">
      <c r="A398" s="378" t="s">
        <v>125</v>
      </c>
      <c r="B398" s="378"/>
      <c r="C398" s="378"/>
      <c r="D398" s="378"/>
      <c r="E398" s="378"/>
      <c r="F398" s="378"/>
      <c r="G398" s="378"/>
      <c r="H398" s="378"/>
      <c r="I398" s="378"/>
    </row>
    <row r="399" spans="1:16" ht="31.5" customHeight="1" x14ac:dyDescent="0.25">
      <c r="A399" s="140"/>
      <c r="B399" s="140"/>
      <c r="C399" s="140"/>
      <c r="D399" s="140"/>
      <c r="E399" s="140"/>
      <c r="F399" s="140"/>
      <c r="G399" s="140"/>
      <c r="H399" s="140"/>
      <c r="I399" s="140"/>
    </row>
    <row r="400" spans="1:16" ht="31.5" customHeight="1" x14ac:dyDescent="0.25">
      <c r="A400" s="140"/>
      <c r="B400" s="140"/>
      <c r="C400" s="140"/>
      <c r="D400" s="140"/>
      <c r="E400" s="140"/>
      <c r="F400" s="140"/>
      <c r="G400" s="140"/>
      <c r="H400" s="159"/>
      <c r="I400" s="140"/>
    </row>
    <row r="401" spans="1:11" x14ac:dyDescent="0.25">
      <c r="A401" s="140"/>
      <c r="B401" s="139"/>
      <c r="C401" s="139"/>
      <c r="D401" s="139"/>
      <c r="E401" s="139"/>
      <c r="F401" s="139"/>
      <c r="G401" s="147"/>
      <c r="H401" s="139"/>
      <c r="I401" s="139"/>
    </row>
    <row r="402" spans="1:11" x14ac:dyDescent="0.25">
      <c r="A402" s="378" t="s">
        <v>124</v>
      </c>
      <c r="B402" s="378"/>
      <c r="C402" s="378"/>
      <c r="D402" s="378"/>
      <c r="E402" s="378"/>
      <c r="F402" s="139"/>
      <c r="G402" s="147"/>
      <c r="H402" s="139"/>
      <c r="I402" s="139"/>
    </row>
    <row r="403" spans="1:11" ht="56.25" customHeight="1" x14ac:dyDescent="0.25">
      <c r="A403" s="379" t="s">
        <v>471</v>
      </c>
      <c r="B403" s="379"/>
      <c r="C403" s="379"/>
      <c r="D403" s="379"/>
      <c r="E403" s="379"/>
      <c r="F403" s="379"/>
      <c r="G403" s="379"/>
      <c r="H403" s="379"/>
      <c r="I403" s="379"/>
    </row>
    <row r="404" spans="1:11" x14ac:dyDescent="0.25">
      <c r="A404" s="148"/>
      <c r="B404" s="139"/>
      <c r="C404" s="139"/>
      <c r="D404" s="139"/>
      <c r="E404" s="139"/>
      <c r="F404" s="139"/>
      <c r="G404" s="147"/>
      <c r="H404" s="139"/>
      <c r="I404" s="139"/>
    </row>
    <row r="405" spans="1:11" x14ac:dyDescent="0.25">
      <c r="A405" s="378" t="s">
        <v>123</v>
      </c>
      <c r="B405" s="378"/>
      <c r="C405" s="378"/>
      <c r="D405" s="378"/>
      <c r="E405" s="378"/>
      <c r="F405" s="378"/>
      <c r="G405" s="145">
        <v>2024</v>
      </c>
      <c r="H405" s="145"/>
      <c r="I405" s="145"/>
    </row>
    <row r="406" spans="1:11" ht="18" customHeight="1" x14ac:dyDescent="0.25">
      <c r="A406" s="379" t="s">
        <v>122</v>
      </c>
      <c r="B406" s="379"/>
      <c r="C406" s="379"/>
      <c r="D406" s="379"/>
      <c r="E406" s="379"/>
      <c r="F406" s="379"/>
      <c r="G406" s="156">
        <v>180157059.11000001</v>
      </c>
      <c r="H406" s="157"/>
      <c r="I406" s="156"/>
      <c r="J406" s="149"/>
    </row>
    <row r="407" spans="1:11" ht="18" customHeight="1" x14ac:dyDescent="0.25">
      <c r="A407" s="379" t="s">
        <v>121</v>
      </c>
      <c r="B407" s="379"/>
      <c r="C407" s="379"/>
      <c r="D407" s="379"/>
      <c r="E407" s="379"/>
      <c r="F407" s="379"/>
      <c r="G407" s="156">
        <v>2714140.1</v>
      </c>
      <c r="H407" s="157"/>
      <c r="I407" s="156"/>
      <c r="J407" s="149"/>
    </row>
    <row r="408" spans="1:11" ht="18" customHeight="1" x14ac:dyDescent="0.25">
      <c r="A408" s="379" t="s">
        <v>120</v>
      </c>
      <c r="B408" s="379"/>
      <c r="C408" s="379"/>
      <c r="D408" s="379"/>
      <c r="E408" s="379"/>
      <c r="F408" s="379"/>
      <c r="G408" s="158">
        <v>905622.22</v>
      </c>
      <c r="H408" s="157"/>
      <c r="I408" s="158"/>
      <c r="J408" s="149"/>
    </row>
    <row r="409" spans="1:11" ht="18" customHeight="1" x14ac:dyDescent="0.25">
      <c r="A409" s="379" t="s">
        <v>119</v>
      </c>
      <c r="B409" s="379"/>
      <c r="C409" s="379"/>
      <c r="D409" s="379"/>
      <c r="E409" s="379"/>
      <c r="F409" s="379"/>
      <c r="G409" s="158">
        <v>55111.839999999997</v>
      </c>
      <c r="H409" s="157"/>
      <c r="I409" s="158"/>
      <c r="J409" s="149"/>
    </row>
    <row r="410" spans="1:11" ht="18" customHeight="1" x14ac:dyDescent="0.25">
      <c r="A410" s="379" t="s">
        <v>118</v>
      </c>
      <c r="B410" s="379"/>
      <c r="C410" s="379"/>
      <c r="D410" s="379"/>
      <c r="E410" s="379"/>
      <c r="F410" s="379"/>
      <c r="G410" s="158">
        <v>3173234.19</v>
      </c>
      <c r="H410" s="157"/>
      <c r="I410" s="158"/>
      <c r="J410" s="149"/>
    </row>
    <row r="411" spans="1:11" ht="18" customHeight="1" x14ac:dyDescent="0.25">
      <c r="A411" s="379" t="s">
        <v>117</v>
      </c>
      <c r="B411" s="379"/>
      <c r="C411" s="379"/>
      <c r="D411" s="379"/>
      <c r="E411" s="379"/>
      <c r="F411" s="379"/>
      <c r="G411" s="158">
        <v>24966396.210000001</v>
      </c>
      <c r="H411" s="157"/>
      <c r="I411" s="158"/>
      <c r="J411" s="149"/>
    </row>
    <row r="412" spans="1:11" ht="18" customHeight="1" x14ac:dyDescent="0.25">
      <c r="A412" s="379" t="s">
        <v>116</v>
      </c>
      <c r="B412" s="379"/>
      <c r="C412" s="379"/>
      <c r="D412" s="379"/>
      <c r="E412" s="379"/>
      <c r="F412" s="379"/>
      <c r="G412" s="156">
        <v>65361551.530000001</v>
      </c>
      <c r="H412" s="157"/>
      <c r="I412" s="156"/>
      <c r="J412" s="149"/>
    </row>
    <row r="413" spans="1:11" ht="18" customHeight="1" thickBot="1" x14ac:dyDescent="0.3">
      <c r="A413" s="378" t="s">
        <v>115</v>
      </c>
      <c r="B413" s="378"/>
      <c r="C413" s="378"/>
      <c r="D413" s="378"/>
      <c r="E413" s="378"/>
      <c r="F413" s="378"/>
      <c r="G413" s="155">
        <f>SUM(G406:G412)</f>
        <v>277333115.20000005</v>
      </c>
      <c r="H413" s="154"/>
      <c r="I413" s="228"/>
      <c r="J413" s="149"/>
      <c r="K413" s="153"/>
    </row>
    <row r="414" spans="1:11" ht="18" customHeight="1" thickTop="1" x14ac:dyDescent="0.25">
      <c r="A414" s="140"/>
      <c r="B414" s="140"/>
      <c r="C414" s="140"/>
      <c r="D414" s="140"/>
      <c r="E414" s="140"/>
      <c r="F414" s="140"/>
      <c r="G414" s="152"/>
      <c r="H414" s="150"/>
      <c r="I414" s="152"/>
      <c r="J414" s="149"/>
    </row>
    <row r="415" spans="1:11" ht="35.25" customHeight="1" x14ac:dyDescent="0.25">
      <c r="A415" s="379" t="s">
        <v>114</v>
      </c>
      <c r="B415" s="379"/>
      <c r="C415" s="379"/>
      <c r="D415" s="379"/>
      <c r="E415" s="379"/>
      <c r="F415" s="379"/>
      <c r="G415" s="379"/>
      <c r="H415" s="379"/>
      <c r="I415" s="379"/>
      <c r="J415" s="149"/>
    </row>
    <row r="416" spans="1:11" x14ac:dyDescent="0.25">
      <c r="A416" s="144"/>
      <c r="B416" s="150"/>
      <c r="C416" s="150"/>
      <c r="D416" s="150"/>
      <c r="E416" s="150"/>
      <c r="F416" s="150"/>
      <c r="G416" s="151"/>
      <c r="H416" s="150"/>
      <c r="I416" s="150"/>
      <c r="J416" s="149"/>
    </row>
    <row r="417" spans="1:10" x14ac:dyDescent="0.25">
      <c r="A417" s="385" t="s">
        <v>113</v>
      </c>
      <c r="B417" s="385"/>
      <c r="C417" s="385"/>
      <c r="D417" s="385"/>
      <c r="E417" s="385"/>
      <c r="F417" s="150"/>
      <c r="G417" s="151"/>
      <c r="H417" s="150"/>
      <c r="I417" s="150"/>
      <c r="J417" s="149"/>
    </row>
    <row r="418" spans="1:10" ht="51.75" customHeight="1" x14ac:dyDescent="0.25">
      <c r="A418" s="379" t="s">
        <v>470</v>
      </c>
      <c r="B418" s="379"/>
      <c r="C418" s="379"/>
      <c r="D418" s="379"/>
      <c r="E418" s="379"/>
      <c r="F418" s="379"/>
      <c r="G418" s="379"/>
      <c r="H418" s="379"/>
      <c r="I418" s="379"/>
      <c r="J418" s="149"/>
    </row>
    <row r="419" spans="1:10" x14ac:dyDescent="0.25">
      <c r="A419" s="144"/>
      <c r="B419" s="150"/>
      <c r="C419" s="150"/>
      <c r="D419" s="150"/>
      <c r="E419" s="150"/>
      <c r="F419" s="150"/>
      <c r="G419" s="151"/>
      <c r="H419" s="150"/>
      <c r="I419" s="150"/>
      <c r="J419" s="149"/>
    </row>
    <row r="420" spans="1:10" x14ac:dyDescent="0.25">
      <c r="A420" s="148"/>
      <c r="B420" s="139"/>
      <c r="C420" s="139"/>
      <c r="D420" s="139"/>
      <c r="E420" s="139"/>
      <c r="F420" s="139"/>
      <c r="G420" s="147"/>
      <c r="H420" s="139"/>
      <c r="I420" s="139"/>
    </row>
    <row r="421" spans="1:10" x14ac:dyDescent="0.25">
      <c r="A421" s="146" t="s">
        <v>112</v>
      </c>
      <c r="B421" s="139"/>
      <c r="C421" s="139"/>
      <c r="D421" s="139"/>
      <c r="E421" s="139"/>
      <c r="F421" s="139"/>
      <c r="G421" s="145">
        <v>2024</v>
      </c>
      <c r="H421" s="145"/>
      <c r="I421" s="145"/>
    </row>
    <row r="422" spans="1:10" ht="18" customHeight="1" x14ac:dyDescent="0.25">
      <c r="A422" s="379" t="s">
        <v>111</v>
      </c>
      <c r="B422" s="379"/>
      <c r="C422" s="379"/>
      <c r="D422" s="379"/>
      <c r="E422" s="379"/>
      <c r="F422" s="379"/>
      <c r="G422" s="143">
        <v>1358472.33</v>
      </c>
      <c r="H422" s="142"/>
      <c r="I422" s="141"/>
    </row>
    <row r="423" spans="1:10" ht="20.25" customHeight="1" thickBot="1" x14ac:dyDescent="0.3">
      <c r="A423" s="378" t="s">
        <v>110</v>
      </c>
      <c r="B423" s="378"/>
      <c r="C423" s="378"/>
      <c r="D423" s="139"/>
      <c r="E423" s="139"/>
      <c r="F423" s="139"/>
      <c r="G423" s="137">
        <f>SUM(G422)</f>
        <v>1358472.33</v>
      </c>
      <c r="H423" s="138"/>
      <c r="I423" s="170"/>
    </row>
    <row r="424" spans="1:10" ht="16.5" thickTop="1" x14ac:dyDescent="0.25"/>
    <row r="426" spans="1:10" ht="47.25" customHeight="1" x14ac:dyDescent="0.25">
      <c r="A426" s="394" t="s">
        <v>442</v>
      </c>
      <c r="B426" s="394"/>
      <c r="C426" s="394"/>
      <c r="D426" s="394"/>
      <c r="E426" s="394"/>
      <c r="F426" s="394"/>
      <c r="G426" s="394"/>
      <c r="H426" s="394"/>
      <c r="I426" s="394"/>
    </row>
    <row r="428" spans="1:10" x14ac:dyDescent="0.25">
      <c r="B428" s="135" t="s">
        <v>7</v>
      </c>
    </row>
  </sheetData>
  <mergeCells count="320">
    <mergeCell ref="A180:A181"/>
    <mergeCell ref="B180:B181"/>
    <mergeCell ref="C180:C181"/>
    <mergeCell ref="D180:D181"/>
    <mergeCell ref="E180:E181"/>
    <mergeCell ref="F180:F181"/>
    <mergeCell ref="G180:G181"/>
    <mergeCell ref="H180:H181"/>
    <mergeCell ref="I180:I181"/>
    <mergeCell ref="G174:G175"/>
    <mergeCell ref="H174:H175"/>
    <mergeCell ref="I174:I175"/>
    <mergeCell ref="A178:A179"/>
    <mergeCell ref="B178:B179"/>
    <mergeCell ref="C178:C179"/>
    <mergeCell ref="D178:D179"/>
    <mergeCell ref="E178:E179"/>
    <mergeCell ref="F178:F179"/>
    <mergeCell ref="G178:G179"/>
    <mergeCell ref="H178:H179"/>
    <mergeCell ref="I178:I179"/>
    <mergeCell ref="A426:I426"/>
    <mergeCell ref="A265:C265"/>
    <mergeCell ref="A187:I187"/>
    <mergeCell ref="F248:H248"/>
    <mergeCell ref="F253:H253"/>
    <mergeCell ref="A167:A168"/>
    <mergeCell ref="B167:B168"/>
    <mergeCell ref="C167:C168"/>
    <mergeCell ref="D167:D168"/>
    <mergeCell ref="E167:E168"/>
    <mergeCell ref="F167:F168"/>
    <mergeCell ref="G167:G168"/>
    <mergeCell ref="H167:H168"/>
    <mergeCell ref="I167:I168"/>
    <mergeCell ref="A174:A175"/>
    <mergeCell ref="B174:B175"/>
    <mergeCell ref="C174:C175"/>
    <mergeCell ref="D174:D175"/>
    <mergeCell ref="E174:E175"/>
    <mergeCell ref="F198:H198"/>
    <mergeCell ref="F199:H199"/>
    <mergeCell ref="F200:H200"/>
    <mergeCell ref="A229:D229"/>
    <mergeCell ref="F174:F175"/>
    <mergeCell ref="F229:H229"/>
    <mergeCell ref="F230:H230"/>
    <mergeCell ref="F249:H249"/>
    <mergeCell ref="F250:H250"/>
    <mergeCell ref="F251:H251"/>
    <mergeCell ref="F244:H244"/>
    <mergeCell ref="F245:H245"/>
    <mergeCell ref="F246:H246"/>
    <mergeCell ref="F247:H247"/>
    <mergeCell ref="F241:H241"/>
    <mergeCell ref="F242:H242"/>
    <mergeCell ref="F243:H243"/>
    <mergeCell ref="F240:H240"/>
    <mergeCell ref="F234:H234"/>
    <mergeCell ref="F235:H235"/>
    <mergeCell ref="F236:H236"/>
    <mergeCell ref="F237:H237"/>
    <mergeCell ref="F238:H238"/>
    <mergeCell ref="F239:H239"/>
    <mergeCell ref="A228:D228"/>
    <mergeCell ref="F228:H228"/>
    <mergeCell ref="F213:H213"/>
    <mergeCell ref="A204:D204"/>
    <mergeCell ref="F204:H204"/>
    <mergeCell ref="A205:D205"/>
    <mergeCell ref="F205:H205"/>
    <mergeCell ref="F206:H206"/>
    <mergeCell ref="F209:H209"/>
    <mergeCell ref="F210:H210"/>
    <mergeCell ref="F211:H211"/>
    <mergeCell ref="F212:H212"/>
    <mergeCell ref="F220:H220"/>
    <mergeCell ref="F221:H221"/>
    <mergeCell ref="F222:H222"/>
    <mergeCell ref="F223:H223"/>
    <mergeCell ref="F224:H224"/>
    <mergeCell ref="A226:D226"/>
    <mergeCell ref="F226:H226"/>
    <mergeCell ref="A227:D227"/>
    <mergeCell ref="F227:H227"/>
    <mergeCell ref="J346:K346"/>
    <mergeCell ref="A188:I188"/>
    <mergeCell ref="A190:I190"/>
    <mergeCell ref="A135:I135"/>
    <mergeCell ref="A297:I297"/>
    <mergeCell ref="G258:H258"/>
    <mergeCell ref="F225:H225"/>
    <mergeCell ref="F231:H231"/>
    <mergeCell ref="F232:H232"/>
    <mergeCell ref="F233:H233"/>
    <mergeCell ref="A331:F331"/>
    <mergeCell ref="A332:F332"/>
    <mergeCell ref="A333:F333"/>
    <mergeCell ref="A334:F334"/>
    <mergeCell ref="A335:F335"/>
    <mergeCell ref="A137:I137"/>
    <mergeCell ref="A138:I138"/>
    <mergeCell ref="A146:I146"/>
    <mergeCell ref="A147:I147"/>
    <mergeCell ref="A141:E141"/>
    <mergeCell ref="A142:F142"/>
    <mergeCell ref="A143:F143"/>
    <mergeCell ref="A151:E151"/>
    <mergeCell ref="A152:E152"/>
    <mergeCell ref="A403:I403"/>
    <mergeCell ref="A391:F391"/>
    <mergeCell ref="A393:F393"/>
    <mergeCell ref="A376:F376"/>
    <mergeCell ref="A373:F373"/>
    <mergeCell ref="A415:I415"/>
    <mergeCell ref="A422:F422"/>
    <mergeCell ref="A418:I418"/>
    <mergeCell ref="A408:F408"/>
    <mergeCell ref="A409:F409"/>
    <mergeCell ref="A410:F410"/>
    <mergeCell ref="A411:F411"/>
    <mergeCell ref="A412:F412"/>
    <mergeCell ref="A413:F413"/>
    <mergeCell ref="A394:F394"/>
    <mergeCell ref="A402:E402"/>
    <mergeCell ref="A395:F395"/>
    <mergeCell ref="A396:F396"/>
    <mergeCell ref="A398:I398"/>
    <mergeCell ref="A385:I385"/>
    <mergeCell ref="A388:I388"/>
    <mergeCell ref="A390:F390"/>
    <mergeCell ref="A2:I2"/>
    <mergeCell ref="A3:I3"/>
    <mergeCell ref="A8:I8"/>
    <mergeCell ref="A11:I11"/>
    <mergeCell ref="E18:I18"/>
    <mergeCell ref="E19:I19"/>
    <mergeCell ref="A18:D18"/>
    <mergeCell ref="A19:D19"/>
    <mergeCell ref="A374:F374"/>
    <mergeCell ref="A370:E370"/>
    <mergeCell ref="A362:F362"/>
    <mergeCell ref="A363:F363"/>
    <mergeCell ref="A364:F364"/>
    <mergeCell ref="A366:F366"/>
    <mergeCell ref="A367:F367"/>
    <mergeCell ref="A372:F372"/>
    <mergeCell ref="A20:D20"/>
    <mergeCell ref="A43:I43"/>
    <mergeCell ref="A44:I44"/>
    <mergeCell ref="A45:I45"/>
    <mergeCell ref="A46:I46"/>
    <mergeCell ref="A47:I47"/>
    <mergeCell ref="G193:H193"/>
    <mergeCell ref="E20:I20"/>
    <mergeCell ref="A24:I24"/>
    <mergeCell ref="A9:C9"/>
    <mergeCell ref="A25:I25"/>
    <mergeCell ref="A26:I26"/>
    <mergeCell ref="A13:I13"/>
    <mergeCell ref="A16:D16"/>
    <mergeCell ref="E16:I16"/>
    <mergeCell ref="A17:D17"/>
    <mergeCell ref="E17:I17"/>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86:B86"/>
    <mergeCell ref="D84:F84"/>
    <mergeCell ref="D85:F85"/>
    <mergeCell ref="D86:F86"/>
    <mergeCell ref="A88:I88"/>
    <mergeCell ref="A91:I91"/>
    <mergeCell ref="A94:I94"/>
    <mergeCell ref="A96:I96"/>
    <mergeCell ref="A65:I65"/>
    <mergeCell ref="A67:I67"/>
    <mergeCell ref="A69:I69"/>
    <mergeCell ref="A70:I70"/>
    <mergeCell ref="A72:I72"/>
    <mergeCell ref="A73:I73"/>
    <mergeCell ref="A75:I75"/>
    <mergeCell ref="A76:I76"/>
    <mergeCell ref="A78:I78"/>
    <mergeCell ref="A80:I80"/>
    <mergeCell ref="A82:I82"/>
    <mergeCell ref="A85:B85"/>
    <mergeCell ref="A101:I101"/>
    <mergeCell ref="A92:I92"/>
    <mergeCell ref="A98:I98"/>
    <mergeCell ref="A104:E104"/>
    <mergeCell ref="A105:E105"/>
    <mergeCell ref="A106:E106"/>
    <mergeCell ref="A107:E107"/>
    <mergeCell ref="A109:E109"/>
    <mergeCell ref="A100:I100"/>
    <mergeCell ref="A117:I117"/>
    <mergeCell ref="A112:F112"/>
    <mergeCell ref="A116:I116"/>
    <mergeCell ref="A110:F110"/>
    <mergeCell ref="A111:F111"/>
    <mergeCell ref="A108:F108"/>
    <mergeCell ref="A120:E120"/>
    <mergeCell ref="A125:C125"/>
    <mergeCell ref="A124:C124"/>
    <mergeCell ref="A121:C121"/>
    <mergeCell ref="A123:B123"/>
    <mergeCell ref="A200:D200"/>
    <mergeCell ref="F214:H214"/>
    <mergeCell ref="F215:H215"/>
    <mergeCell ref="F216:H216"/>
    <mergeCell ref="F217:H217"/>
    <mergeCell ref="F218:H218"/>
    <mergeCell ref="F219:H219"/>
    <mergeCell ref="F195:H195"/>
    <mergeCell ref="F196:H196"/>
    <mergeCell ref="F197:H197"/>
    <mergeCell ref="F201:H201"/>
    <mergeCell ref="F202:H202"/>
    <mergeCell ref="A203:D203"/>
    <mergeCell ref="F203:H203"/>
    <mergeCell ref="F207:H207"/>
    <mergeCell ref="F208:H208"/>
    <mergeCell ref="A313:F313"/>
    <mergeCell ref="A314:F314"/>
    <mergeCell ref="A307:I307"/>
    <mergeCell ref="A129:D129"/>
    <mergeCell ref="A130:D130"/>
    <mergeCell ref="A417:E417"/>
    <mergeCell ref="A296:F296"/>
    <mergeCell ref="A279:E279"/>
    <mergeCell ref="A164:E164"/>
    <mergeCell ref="A261:D261"/>
    <mergeCell ref="A324:E324"/>
    <mergeCell ref="A322:E322"/>
    <mergeCell ref="A340:F340"/>
    <mergeCell ref="A375:F375"/>
    <mergeCell ref="A378:F378"/>
    <mergeCell ref="A387:E387"/>
    <mergeCell ref="A405:F405"/>
    <mergeCell ref="A406:F406"/>
    <mergeCell ref="A407:F407"/>
    <mergeCell ref="A379:I379"/>
    <mergeCell ref="A381:F381"/>
    <mergeCell ref="A382:F382"/>
    <mergeCell ref="A383:F383"/>
    <mergeCell ref="A193:F193"/>
    <mergeCell ref="A264:F264"/>
    <mergeCell ref="A263:I263"/>
    <mergeCell ref="A268:F268"/>
    <mergeCell ref="A269:F269"/>
    <mergeCell ref="A280:I280"/>
    <mergeCell ref="A282:F282"/>
    <mergeCell ref="A284:F284"/>
    <mergeCell ref="A285:F285"/>
    <mergeCell ref="A294:F294"/>
    <mergeCell ref="A361:F361"/>
    <mergeCell ref="A348:I348"/>
    <mergeCell ref="A150:D150"/>
    <mergeCell ref="A316:F316"/>
    <mergeCell ref="A317:F317"/>
    <mergeCell ref="A325:I325"/>
    <mergeCell ref="A327:F327"/>
    <mergeCell ref="A328:F328"/>
    <mergeCell ref="A329:F329"/>
    <mergeCell ref="A347:F347"/>
    <mergeCell ref="A342:I342"/>
    <mergeCell ref="A351:I351"/>
    <mergeCell ref="A354:F354"/>
    <mergeCell ref="A357:F357"/>
    <mergeCell ref="A358:I358"/>
    <mergeCell ref="A336:F336"/>
    <mergeCell ref="A338:I338"/>
    <mergeCell ref="A341:I341"/>
    <mergeCell ref="A343:F343"/>
    <mergeCell ref="A344:F344"/>
    <mergeCell ref="A346:F346"/>
    <mergeCell ref="A309:F309"/>
    <mergeCell ref="A310:I310"/>
    <mergeCell ref="A350:D350"/>
    <mergeCell ref="A1:I1"/>
    <mergeCell ref="A423:C423"/>
    <mergeCell ref="A315:F315"/>
    <mergeCell ref="A392:F392"/>
    <mergeCell ref="A185:I185"/>
    <mergeCell ref="A153:E153"/>
    <mergeCell ref="A154:E154"/>
    <mergeCell ref="A300:B300"/>
    <mergeCell ref="A301:C301"/>
    <mergeCell ref="A286:F286"/>
    <mergeCell ref="A330:F330"/>
    <mergeCell ref="A281:F281"/>
    <mergeCell ref="A287:F287"/>
    <mergeCell ref="A288:F288"/>
    <mergeCell ref="A345:F345"/>
    <mergeCell ref="A157:I157"/>
    <mergeCell ref="A159:I159"/>
    <mergeCell ref="A162:E162"/>
    <mergeCell ref="A163:E163"/>
    <mergeCell ref="A289:F289"/>
    <mergeCell ref="A290:F290"/>
    <mergeCell ref="A291:F291"/>
    <mergeCell ref="A302:C302"/>
    <mergeCell ref="A303:E303"/>
  </mergeCells>
  <pageMargins left="0.31496062992125984" right="0.11811023622047245" top="0.74803149606299213" bottom="0.74803149606299213" header="0.31496062992125984" footer="0.31496062992125984"/>
  <pageSetup scale="57" orientation="portrait" r:id="rId1"/>
  <rowBreaks count="9" manualBreakCount="9">
    <brk id="41" max="8" man="1"/>
    <brk id="74" max="8" man="1"/>
    <brk id="115" max="8" man="1"/>
    <brk id="156" max="8" man="1"/>
    <brk id="188" max="8" man="1"/>
    <brk id="232" max="8" man="1"/>
    <brk id="277" max="8" man="1"/>
    <brk id="337" max="8" man="1"/>
    <brk id="38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AGOSTO 2024</vt:lpstr>
      <vt:lpstr>NOTAS ACLARATORIA 08-2024</vt:lpstr>
      <vt:lpstr>'NOTAS ACLARATORIA 08-2024'!_Hlk536722009</vt:lpstr>
      <vt:lpstr>'NOTAS ACLARATORIA 08-2024'!_Hlk536724686</vt:lpstr>
      <vt:lpstr>'NOTAS ACLARATORIA 08-2024'!_Hlk75857250</vt:lpstr>
      <vt:lpstr>'NOTAS ACLARATORIA 08-2024'!_Hlk75857322</vt:lpstr>
      <vt:lpstr>'NOTAS ACLARATORIA 08-2024'!_Hlk75857340</vt:lpstr>
      <vt:lpstr>'NOTAS ACLARATORIA 08-2024'!_Hlk75871507</vt:lpstr>
      <vt:lpstr>'NOTAS ACLARATORIA 08-2024'!_Hlk76638388</vt:lpstr>
      <vt:lpstr>'NOTAS ACLARATORIA 08-2024'!_Hlk76642950</vt:lpstr>
      <vt:lpstr>'NOTAS ACLARATORIA 08-2024'!_Hlk76642985</vt:lpstr>
      <vt:lpstr>'NOTAS ACLARATORIA 08-2024'!_Hlk76939823</vt:lpstr>
      <vt:lpstr>'NOTAS ACLARATORIA 08-2024'!_Hlk76939949</vt:lpstr>
      <vt:lpstr>'NOTAS ACLARATORIA 08-2024'!_Hlk76941331</vt:lpstr>
      <vt:lpstr>'NOTAS ACLARATORIA 08-2024'!_Hlk76942091</vt:lpstr>
      <vt:lpstr>'NOTAS ACLARATORIA 08-2024'!_Hlk76943010</vt:lpstr>
      <vt:lpstr>'NOTAS ACLARATORIA 08-2024'!_Hlk76993857</vt:lpstr>
      <vt:lpstr>' ERF-Rendimiento Financiero'!Área_de_impresión</vt:lpstr>
      <vt:lpstr>'Comparativo AGOSTO 2024'!Área_de_impresión</vt:lpstr>
      <vt:lpstr>'ECANP-Cambio Patrimonio'!Área_de_impresión</vt:lpstr>
      <vt:lpstr>'EFE-Flujo de Efectivo'!Área_de_impresión</vt:lpstr>
      <vt:lpstr>'ESF - Situación Financiera'!Área_de_impresión</vt:lpstr>
      <vt:lpstr>'NOTAS ACLARATORIA 08-2024'!Área_de_impresión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Marieli Tineo Almonte</cp:lastModifiedBy>
  <cp:lastPrinted>2024-09-30T14:13:15Z</cp:lastPrinted>
  <dcterms:created xsi:type="dcterms:W3CDTF">2022-07-07T16:32:16Z</dcterms:created>
  <dcterms:modified xsi:type="dcterms:W3CDTF">2024-09-30T17:10:09Z</dcterms:modified>
</cp:coreProperties>
</file>