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4FC7B9F0-8425-428D-82D9-9F8C198D1DE6}" xr6:coauthVersionLast="47" xr6:coauthVersionMax="47" xr10:uidLastSave="{00000000-0000-0000-0000-000000000000}"/>
  <bookViews>
    <workbookView xWindow="-120" yWindow="-120" windowWidth="29040" windowHeight="15840" xr2:uid="{EFDCE2DE-48C2-417E-B544-14DEA79B959C}"/>
  </bookViews>
  <sheets>
    <sheet name="Ejecucion del gasto 2022" sheetId="1" r:id="rId1"/>
  </sheets>
  <externalReferences>
    <externalReference r:id="rId2"/>
  </externalReferences>
  <definedNames>
    <definedName name="_xlnm._FilterDatabase" localSheetId="0" hidden="1">'Ejecucion del gasto 2022'!$D$13:$J$13</definedName>
    <definedName name="_xlnm.Print_Area" localSheetId="0">'Ejecucion del gasto 2022'!$A$1:$J$111</definedName>
    <definedName name="_xlnm.Print_Titles" localSheetId="0">'Ejecucion del gasto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3" i="1" l="1"/>
  <c r="J62" i="1"/>
  <c r="J58" i="1"/>
  <c r="I57" i="1"/>
  <c r="G57" i="1"/>
  <c r="E57" i="1"/>
  <c r="F57" i="1"/>
  <c r="D57" i="1"/>
  <c r="J57" i="1" s="1"/>
  <c r="J82" i="1"/>
  <c r="J83" i="1"/>
  <c r="J84" i="1"/>
  <c r="J85" i="1"/>
  <c r="J86" i="1"/>
  <c r="J87" i="1"/>
  <c r="J81" i="1"/>
  <c r="J78" i="1"/>
  <c r="J75" i="1" s="1"/>
  <c r="J59" i="1"/>
  <c r="J60" i="1"/>
  <c r="J61" i="1"/>
  <c r="J64" i="1"/>
  <c r="J65" i="1"/>
  <c r="J66" i="1"/>
  <c r="J42" i="1"/>
  <c r="J34" i="1"/>
  <c r="J35" i="1"/>
  <c r="J36" i="1"/>
  <c r="J37" i="1"/>
  <c r="J38" i="1"/>
  <c r="J39" i="1"/>
  <c r="J40" i="1"/>
  <c r="J33" i="1"/>
  <c r="J23" i="1"/>
  <c r="J24" i="1"/>
  <c r="J25" i="1"/>
  <c r="J26" i="1"/>
  <c r="J27" i="1"/>
  <c r="J28" i="1"/>
  <c r="J29" i="1"/>
  <c r="J30" i="1"/>
  <c r="J22" i="1"/>
  <c r="J17" i="1"/>
  <c r="J18" i="1"/>
  <c r="J19" i="1"/>
  <c r="J20" i="1"/>
  <c r="J16" i="1"/>
  <c r="I75" i="1"/>
  <c r="I79" i="1"/>
  <c r="I41" i="1"/>
  <c r="I31" i="1"/>
  <c r="I21" i="1"/>
  <c r="I15" i="1"/>
  <c r="G21" i="1"/>
  <c r="G15" i="1"/>
  <c r="G41" i="1"/>
  <c r="G31" i="1"/>
  <c r="F79" i="1"/>
  <c r="F75" i="1"/>
  <c r="F41" i="1"/>
  <c r="F31" i="1"/>
  <c r="F21" i="1"/>
  <c r="F15" i="1"/>
  <c r="J43" i="1"/>
  <c r="J44" i="1"/>
  <c r="J45" i="1"/>
  <c r="J46" i="1"/>
  <c r="J47" i="1"/>
  <c r="J48" i="1"/>
  <c r="J49" i="1"/>
  <c r="G79" i="1"/>
  <c r="G75" i="1"/>
  <c r="J80" i="1"/>
  <c r="J77" i="1"/>
  <c r="J76" i="1"/>
  <c r="J32" i="1"/>
  <c r="D15" i="1"/>
  <c r="D21" i="1"/>
  <c r="D31" i="1"/>
  <c r="D41" i="1"/>
  <c r="D67" i="1"/>
  <c r="J67" i="1" s="1"/>
  <c r="D75" i="1"/>
  <c r="D79" i="1"/>
  <c r="F88" i="1" l="1"/>
  <c r="I88" i="1"/>
  <c r="G88" i="1"/>
  <c r="J79" i="1"/>
  <c r="D88" i="1"/>
  <c r="J15" i="1"/>
  <c r="E31" i="1"/>
  <c r="E15" i="1"/>
  <c r="J41" i="1"/>
  <c r="E79" i="1"/>
  <c r="E75" i="1"/>
  <c r="E70" i="1"/>
  <c r="E69" i="1"/>
  <c r="E41" i="1"/>
  <c r="E21" i="1"/>
  <c r="B79" i="1"/>
  <c r="B75" i="1"/>
  <c r="B72" i="1"/>
  <c r="B70" i="1"/>
  <c r="B69" i="1"/>
  <c r="B63" i="1"/>
  <c r="B62" i="1"/>
  <c r="B60" i="1"/>
  <c r="B59" i="1"/>
  <c r="B58" i="1"/>
  <c r="B50" i="1"/>
  <c r="B42" i="1"/>
  <c r="B41" i="1" s="1"/>
  <c r="B40" i="1"/>
  <c r="B38" i="1"/>
  <c r="B37" i="1"/>
  <c r="B36" i="1"/>
  <c r="B34" i="1"/>
  <c r="B33" i="1"/>
  <c r="B30" i="1"/>
  <c r="B28" i="1"/>
  <c r="B27" i="1"/>
  <c r="B26" i="1"/>
  <c r="B25" i="1"/>
  <c r="B24" i="1"/>
  <c r="B23" i="1"/>
  <c r="B22" i="1"/>
  <c r="B20" i="1"/>
  <c r="B19" i="1"/>
  <c r="E67" i="1" l="1"/>
  <c r="E88" i="1" s="1"/>
  <c r="J21" i="1"/>
  <c r="J31" i="1"/>
  <c r="B15" i="1"/>
  <c r="B67" i="1"/>
  <c r="B21" i="1"/>
  <c r="B31" i="1"/>
  <c r="B57" i="1"/>
  <c r="J88" i="1" l="1"/>
  <c r="B88" i="1"/>
</calcChain>
</file>

<file path=xl/sharedStrings.xml><?xml version="1.0" encoding="utf-8"?>
<sst xmlns="http://schemas.openxmlformats.org/spreadsheetml/2006/main" count="111" uniqueCount="110">
  <si>
    <t>Ministerio de Salud Pública</t>
  </si>
  <si>
    <t xml:space="preserve">CORPORACIÓN DE ACUEDUCTOS Y ALCANTARILLADOS DE PUERTO PLATA </t>
  </si>
  <si>
    <t>CORAAPPLATA</t>
  </si>
  <si>
    <t xml:space="preserve">DIRECCIÓN DE PLANIFICACIÓN </t>
  </si>
  <si>
    <t>Año 2022</t>
  </si>
  <si>
    <t>EJECUCIÓN DE GASTO Y APLICACIONES FINANCIERAS</t>
  </si>
  <si>
    <t>En RD$</t>
  </si>
  <si>
    <t>DETALLE</t>
  </si>
  <si>
    <t>PRESUPUESTOAPROBADO</t>
  </si>
  <si>
    <t>PRESUPUESTO 
MODIFICADO</t>
  </si>
  <si>
    <t>GASTO DEVENGADO</t>
  </si>
  <si>
    <t>ENERO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</si>
  <si>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</si>
  <si>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</si>
  <si>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</si>
  <si>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</si>
  <si>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</si>
  <si>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</si>
  <si>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</si>
  <si>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</si>
  <si>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CONTRATACIONES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</si>
  <si>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</si>
  <si>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</si>
  <si>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</si>
  <si>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</si>
  <si>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</si>
  <si>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</si>
  <si>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</si>
  <si>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</si>
  <si>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</si>
  <si>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</si>
  <si>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</si>
  <si>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</si>
  <si>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</si>
  <si>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</si>
  <si>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</si>
  <si>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</si>
  <si>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</si>
  <si>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</si>
  <si>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</si>
  <si>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</si>
  <si>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</si>
  <si>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</si>
  <si>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</si>
  <si>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</si>
  <si>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</si>
  <si>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</si>
  <si>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</si>
  <si>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</si>
  <si>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</si>
  <si>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</si>
  <si>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</si>
  <si>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</si>
  <si>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</si>
  <si>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</si>
  <si>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</si>
  <si>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</si>
  <si>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</si>
  <si>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</si>
  <si>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</si>
  <si>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</si>
  <si>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</si>
  <si>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</si>
  <si>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</si>
  <si>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</si>
  <si>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</si>
  <si>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</si>
  <si>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</si>
  <si>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</si>
  <si>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</si>
  <si>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</si>
  <si>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</si>
  <si>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</si>
  <si>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</si>
  <si>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</si>
  <si>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</si>
  <si>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</si>
  <si>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</si>
  <si>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</si>
  <si>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</si>
  <si>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</si>
  <si>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</si>
  <si>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</si>
  <si>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</si>
  <si>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</si>
  <si>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</si>
  <si>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</si>
  <si>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TOTAL: GASTO Y APLICACIONES FIANCIERAS</t>
  </si>
  <si>
    <t>NOTAS:</t>
  </si>
  <si>
    <t>1. GASTO DEVENGADO</t>
  </si>
  <si>
    <t>2. Se presenta el gasto por mes;  cada mes se debe actualizar el gasto devengado 
de los meses anteriores.</t>
  </si>
  <si>
    <t>3. Se presenta la clasificacion objetal del gasto al nivel de cuenta.</t>
  </si>
  <si>
    <t>4. Fecha de imputación: último día del mes analizado</t>
  </si>
  <si>
    <t>5. Fecha de registro: el dia 10 del mes siguiente al mes analizado</t>
  </si>
  <si>
    <t xml:space="preserve">     Yudelka Altagracia Almonte Canó</t>
  </si>
  <si>
    <t xml:space="preserve">      Encargada de la  División: Presupuesto</t>
  </si>
  <si>
    <t>____________________________________________</t>
  </si>
  <si>
    <t>Oliver Nazario Brugal</t>
  </si>
  <si>
    <t>Director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</si>
  <si>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</si>
  <si>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</si>
  <si>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</si>
  <si>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</si>
  <si>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 xml:space="preserve">              _____________________________________________________</t>
  </si>
  <si>
    <t>MARZO</t>
  </si>
  <si>
    <t>ABRIL</t>
  </si>
  <si>
    <t>MAYO</t>
  </si>
  <si>
    <t xml:space="preserve">                                                                                                     Máximo Antonio Herrera Salvador</t>
  </si>
  <si>
    <t xml:space="preserve">                                                  Director Administrativo y Financiero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</si>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</sst>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30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1" xfId="0" applyFont="1" applyBorder="1" applyAlignment="1">
      <alignment horizontal="center" vertical="top" wrapText="1" readingOrder="1"/>
    </xf>
    <xf numFmtId="164" fontId="5" fillId="0" borderId="0" xfId="1" applyFont="1" applyBorder="1" applyAlignment="1">
      <alignment horizontal="center" vertical="top" wrapText="1" readingOrder="1"/>
    </xf>
    <xf numFmtId="164" fontId="0" fillId="0" borderId="0" xfId="1" applyFont="1"/>
    <xf numFmtId="164" fontId="7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left" vertical="center"/>
    </xf>
    <xf numFmtId="164" fontId="0" fillId="4" borderId="0" xfId="1" applyFont="1" applyFill="1" applyAlignment="1">
      <alignment vertical="center"/>
    </xf>
    <xf numFmtId="164" fontId="0" fillId="0" borderId="0" xfId="1" applyFont="1" applyAlignment="1">
      <alignment vertical="center"/>
    </xf>
    <xf numFmtId="164" fontId="8" fillId="5" borderId="9" xfId="1" applyFont="1" applyFill="1" applyBorder="1" applyAlignment="1">
      <alignment horizontal="left" vertical="center"/>
    </xf>
    <xf numFmtId="164" fontId="7" fillId="3" borderId="0" xfId="1" applyFont="1" applyFill="1" applyAlignment="1">
      <alignment horizontal="center" vertical="center"/>
    </xf>
    <xf numFmtId="0" fontId="0" fillId="4" borderId="0" xfId="0" applyFill="1" applyAlignment="1">
      <alignment horizontal="left" vertical="top"/>
    </xf>
    <xf numFmtId="164" fontId="9" fillId="4" borderId="0" xfId="1" applyFont="1" applyFill="1" applyAlignment="1">
      <alignment horizontal="center" vertical="center"/>
    </xf>
    <xf numFmtId="164" fontId="0" fillId="0" borderId="0" xfId="0" applyNumberFormat="1"/>
    <xf numFmtId="0" fontId="0" fillId="4" borderId="0" xfId="0" applyFill="1" applyAlignment="1">
      <alignment horizontal="left" vertical="top" indent="2"/>
    </xf>
    <xf numFmtId="164" fontId="6" fillId="5" borderId="9" xfId="1" applyFont="1" applyFill="1" applyBorder="1" applyAlignment="1">
      <alignment horizontal="left" vertical="center"/>
    </xf>
    <xf numFmtId="0" fontId="0" fillId="0" borderId="0" xfId="0" applyAlignment="1">
      <alignment horizontal="left" indent="2"/>
    </xf>
    <xf numFmtId="0" fontId="0" fillId="4" borderId="0" xfId="0" applyFill="1" applyAlignment="1">
      <alignment horizontal="left" indent="2"/>
    </xf>
    <xf numFmtId="164" fontId="0" fillId="4" borderId="0" xfId="1" applyFont="1" applyFill="1"/>
    <xf numFmtId="0" fontId="0" fillId="4" borderId="0" xfId="0" applyFill="1"/>
    <xf numFmtId="164" fontId="0" fillId="4" borderId="0" xfId="0" applyNumberFormat="1" applyFill="1"/>
    <xf numFmtId="164" fontId="0" fillId="0" borderId="0" xfId="1" applyFont="1" applyAlignment="1">
      <alignment horizontal="center" vertical="center"/>
    </xf>
    <xf numFmtId="164" fontId="0" fillId="3" borderId="0" xfId="1" applyFont="1" applyFill="1" applyAlignment="1">
      <alignment horizontal="center" vertical="center"/>
    </xf>
    <xf numFmtId="0" fontId="0" fillId="3" borderId="0" xfId="0" applyFill="1"/>
    <xf numFmtId="164" fontId="10" fillId="3" borderId="0" xfId="1" applyFont="1" applyFill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11" fillId="3" borderId="0" xfId="1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164" fontId="11" fillId="4" borderId="0" xfId="1" applyFont="1" applyFill="1" applyAlignment="1">
      <alignment horizontal="center" vertical="center"/>
    </xf>
    <xf numFmtId="164" fontId="11" fillId="4" borderId="0" xfId="1" applyFont="1" applyFill="1" applyAlignment="1">
      <alignment horizontal="left" vertical="center"/>
    </xf>
    <xf numFmtId="164" fontId="0" fillId="4" borderId="0" xfId="1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0" xfId="0" applyFont="1"/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4" fontId="2" fillId="4" borderId="0" xfId="1" applyFont="1" applyFill="1"/>
    <xf numFmtId="164" fontId="13" fillId="4" borderId="11" xfId="1" applyFont="1" applyFill="1" applyBorder="1" applyAlignment="1">
      <alignment horizontal="left" vertical="center"/>
    </xf>
    <xf numFmtId="164" fontId="9" fillId="4" borderId="12" xfId="1" applyFont="1" applyFill="1" applyBorder="1" applyAlignment="1">
      <alignment horizontal="left" vertical="center"/>
    </xf>
    <xf numFmtId="164" fontId="9" fillId="4" borderId="12" xfId="1" applyFont="1" applyFill="1" applyBorder="1" applyAlignment="1">
      <alignment horizontal="left" vertical="center" wrapText="1"/>
    </xf>
    <xf numFmtId="164" fontId="9" fillId="4" borderId="13" xfId="1" applyFont="1" applyFill="1" applyBorder="1" applyAlignment="1">
      <alignment horizontal="left" vertical="center"/>
    </xf>
    <xf numFmtId="164" fontId="7" fillId="3" borderId="1" xfId="1" applyFont="1" applyFill="1" applyBorder="1" applyAlignment="1">
      <alignment horizontal="center" vertical="center" wrapText="1"/>
    </xf>
    <xf numFmtId="164" fontId="10" fillId="4" borderId="0" xfId="1" applyFont="1" applyFill="1" applyAlignment="1">
      <alignment horizontal="center" vertical="center"/>
    </xf>
    <xf numFmtId="164" fontId="0" fillId="4" borderId="0" xfId="1" applyFont="1" applyFill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1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164" fontId="7" fillId="3" borderId="3" xfId="1" applyFont="1" applyFill="1" applyBorder="1" applyAlignment="1">
      <alignment horizontal="center" vertical="center" wrapText="1"/>
    </xf>
    <xf numFmtId="164" fontId="7" fillId="3" borderId="4" xfId="1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164" fontId="7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676274</xdr:colOff>
      <xdr:row>2</xdr:row>
      <xdr:rowOff>123824</xdr:rowOff>
    </xdr:from>
    <xdr:to>
      <xdr:col>13</xdr:col>
      <xdr:colOff>736600</xdr:colOff>
      <xdr:row>5</xdr:row>
      <xdr:rowOff>3174</xdr:rowOff>
    </xdr:to>
    <xdr:pic>
      <xdr:nvPicPr>
        <xdr:cNvPr id="3" name="Imagen 2" descr="Puede ser una imagen de texto que dice &quot;SALUD PÚBLICA&quot;">
          <a:extLst>
            <a:ext uri="{FF2B5EF4-FFF2-40B4-BE49-F238E27FC236}">
              <a16:creationId xmlns:a16="http://schemas.microsoft.com/office/drawing/2014/main" id="{5C665862-9275-4E54-9288-FBCAAF0F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5299" y="504824"/>
          <a:ext cx="822326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555625</xdr:colOff>
      <xdr:row>2</xdr:row>
      <xdr:rowOff>82550</xdr:rowOff>
    </xdr:from>
    <xdr:to>
      <xdr:col>0</xdr:col>
      <xdr:colOff>2749214</xdr:colOff>
      <xdr:row>6</xdr:row>
      <xdr:rowOff>38100</xdr:rowOff>
    </xdr:to>
    <xdr:pic>
      <xdr:nvPicPr>
        <xdr:cNvPr id="4" name="Imagen 3" descr="Portada - Ministerio de Salud Pública">
          <a:extLst>
            <a:ext uri="{FF2B5EF4-FFF2-40B4-BE49-F238E27FC236}">
              <a16:creationId xmlns:a16="http://schemas.microsoft.com/office/drawing/2014/main" id="{D8BEA03A-985B-4FEC-B3A4-0ABA6846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" y="463550"/>
          <a:ext cx="2193589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76200</xdr:colOff>
      <xdr:row>1</xdr:row>
      <xdr:rowOff>171450</xdr:rowOff>
    </xdr:from>
    <xdr:ext cx="1073151" cy="1076325"/>
    <xdr:pic>
      <xdr:nvPicPr>
        <xdr:cNvPr id="5" name="Imagen 4">
          <a:extLst>
            <a:ext uri="{FF2B5EF4-FFF2-40B4-BE49-F238E27FC236}">
              <a16:creationId xmlns:a16="http://schemas.microsoft.com/office/drawing/2014/main" id="{60CAE8AE-1BC3-443E-A3E9-559253F3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35375" y="361950"/>
          <a:ext cx="1073151" cy="1076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delkaalmonte/Desktop/PRESUPUESTO%20DEFINITIVO%202022%20Definitivo%20con%20T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L GASTO"/>
      <sheetName val="Ingreso "/>
      <sheetName val="Egreso"/>
      <sheetName val="ESTRUCTURA NUEVA"/>
      <sheetName val="Resumen "/>
      <sheetName val=" DIREC. GENERAL 01-00-00-0001"/>
      <sheetName val="ADM 01-00-00-0002"/>
      <sheetName val="GEST.CALI AG. 02-00-00-0002 LAB"/>
      <sheetName val="COORD SUPERV 02-00-00-0003 ING."/>
      <sheetName val="GESTION AMB. RIES.02-00-00-0004"/>
      <sheetName val="PROD AGUA P. 11-03-00-001"/>
      <sheetName val="MACRO Y MICRO 11-03-00-002"/>
      <sheetName val="MANTENIMIENTO  12-01-00-02"/>
      <sheetName val="12-04-00-01 AGUA RESI RC-2"/>
      <sheetName val="AR TRAT VERTI 12-05-00-0001"/>
      <sheetName val="GESTION COMERCIAL 13-1"/>
      <sheetName val="Contribuciones Esp Prog98"/>
    </sheetNames>
    <sheetDataSet>
      <sheetData sheetId="0"/>
      <sheetData sheetId="1"/>
      <sheetData sheetId="2"/>
      <sheetData sheetId="3"/>
      <sheetData sheetId="4">
        <row r="35">
          <cell r="I35">
            <v>250000</v>
          </cell>
        </row>
        <row r="37">
          <cell r="I37">
            <v>29097711</v>
          </cell>
        </row>
        <row r="46">
          <cell r="I46">
            <v>224350604</v>
          </cell>
        </row>
        <row r="52">
          <cell r="I52">
            <v>9350000</v>
          </cell>
        </row>
        <row r="55">
          <cell r="I55">
            <v>540000</v>
          </cell>
        </row>
        <row r="59">
          <cell r="I59">
            <v>120000</v>
          </cell>
        </row>
        <row r="62">
          <cell r="I62">
            <v>9200000</v>
          </cell>
        </row>
        <row r="69">
          <cell r="I69">
            <v>1100000</v>
          </cell>
        </row>
        <row r="71">
          <cell r="I71">
            <v>600000</v>
          </cell>
        </row>
        <row r="87">
          <cell r="I87">
            <v>1120000</v>
          </cell>
        </row>
        <row r="91">
          <cell r="I91">
            <v>525000</v>
          </cell>
        </row>
        <row r="95">
          <cell r="I95">
            <v>923700</v>
          </cell>
        </row>
        <row r="99">
          <cell r="I99">
            <v>2500000</v>
          </cell>
        </row>
        <row r="103">
          <cell r="I103">
            <v>8505000</v>
          </cell>
        </row>
        <row r="111">
          <cell r="I111">
            <v>12827500</v>
          </cell>
        </row>
        <row r="121">
          <cell r="I121">
            <v>2440000</v>
          </cell>
        </row>
        <row r="128">
          <cell r="I128">
            <v>3150000</v>
          </cell>
        </row>
        <row r="135">
          <cell r="I135">
            <v>1200000</v>
          </cell>
        </row>
        <row r="140">
          <cell r="I140">
            <v>100000</v>
          </cell>
        </row>
        <row r="141">
          <cell r="I141">
            <v>1000000</v>
          </cell>
        </row>
        <row r="143">
          <cell r="I143">
            <v>13600000</v>
          </cell>
        </row>
        <row r="150">
          <cell r="I150">
            <v>600000</v>
          </cell>
        </row>
        <row r="153">
          <cell r="I153">
            <v>500000</v>
          </cell>
        </row>
        <row r="155">
          <cell r="I155">
            <v>150300000</v>
          </cell>
        </row>
        <row r="158">
          <cell r="T15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B74B-ED55-4534-B8A7-AF406F3DF790}">
  <sheetPr>
    <tabColor rgb="FFFFFF00"/>
    <pageSetUpPr fitToPage="1"/>
  </sheetPr>
  <dimension ref="A4:O126"/>
  <sheetViews>
    <sheetView showGridLines="0" tabSelected="1" zoomScaleNormal="100" zoomScaleSheetLayoutView="100" workbookViewId="0">
      <selection activeCell="A98" sqref="A98"/>
    </sheetView>
  </sheetViews>
  <sheetFormatPr baseColWidth="10" defaultColWidth="11.42578125" defaultRowHeight="15" x14ac:dyDescent="0.25"/>
  <cols>
    <col min="1" max="1" width="87.42578125" customWidth="1"/>
    <col min="2" max="2" width="38.28515625" style="3" customWidth="1"/>
    <col min="3" max="3" width="20.28515625" style="3" customWidth="1"/>
    <col min="4" max="4" width="19.5703125" style="3" bestFit="1" customWidth="1"/>
    <col min="5" max="5" width="19.5703125" style="18" bestFit="1" customWidth="1"/>
    <col min="6" max="6" width="19.5703125" bestFit="1" customWidth="1"/>
    <col min="7" max="7" width="19.5703125" customWidth="1"/>
    <col min="8" max="8" width="10.140625" hidden="1" customWidth="1"/>
    <col min="9" max="9" width="19.5703125" bestFit="1" customWidth="1"/>
    <col min="10" max="10" width="21" bestFit="1" customWidth="1"/>
    <col min="11" max="11" width="14.140625" bestFit="1" customWidth="1"/>
  </cols>
  <sheetData>
    <row r="4" spans="1:11" ht="37.5" x14ac:dyDescent="0.25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</row>
    <row r="5" spans="1:11" ht="20.25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</row>
    <row r="6" spans="1:11" ht="20.25" x14ac:dyDescent="0.25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ht="18.75" x14ac:dyDescent="0.25">
      <c r="A7" s="55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1" ht="18.75" x14ac:dyDescent="0.25">
      <c r="A8" s="56" t="s">
        <v>4</v>
      </c>
      <c r="B8" s="55"/>
      <c r="C8" s="55"/>
      <c r="D8" s="55"/>
      <c r="E8" s="55"/>
      <c r="F8" s="55"/>
      <c r="G8" s="55"/>
      <c r="H8" s="55"/>
      <c r="I8" s="55"/>
      <c r="J8" s="55"/>
    </row>
    <row r="9" spans="1:11" ht="15.75" x14ac:dyDescent="0.25">
      <c r="A9" s="57" t="s">
        <v>5</v>
      </c>
      <c r="B9" s="58"/>
      <c r="C9" s="58"/>
      <c r="D9" s="58"/>
      <c r="E9" s="58"/>
      <c r="F9" s="58"/>
      <c r="G9" s="58"/>
      <c r="H9" s="58"/>
      <c r="I9" s="58"/>
      <c r="J9" s="58"/>
    </row>
    <row r="10" spans="1:11" ht="15.75" x14ac:dyDescent="0.25">
      <c r="A10" s="59" t="s">
        <v>6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1" ht="15.75" customHeight="1" x14ac:dyDescent="0.25">
      <c r="A11" s="1"/>
      <c r="B11" s="2"/>
      <c r="C11" s="2"/>
    </row>
    <row r="12" spans="1:11" ht="15.75" customHeight="1" x14ac:dyDescent="0.25">
      <c r="A12" s="61" t="s">
        <v>7</v>
      </c>
      <c r="B12" s="63" t="s">
        <v>8</v>
      </c>
      <c r="C12" s="65" t="s">
        <v>9</v>
      </c>
      <c r="D12" s="66" t="s">
        <v>10</v>
      </c>
      <c r="E12" s="67"/>
      <c r="F12" s="67"/>
      <c r="G12" s="67"/>
      <c r="H12" s="67"/>
      <c r="I12" s="67"/>
      <c r="J12" s="68"/>
    </row>
    <row r="13" spans="1:11" s="5" customFormat="1" ht="31.5" customHeight="1" x14ac:dyDescent="0.25">
      <c r="A13" s="62"/>
      <c r="B13" s="64"/>
      <c r="C13" s="65"/>
      <c r="D13" s="4" t="s">
        <v>11</v>
      </c>
      <c r="E13" s="43" t="s">
        <v>102</v>
      </c>
      <c r="F13" s="46" t="s">
        <v>104</v>
      </c>
      <c r="G13" s="43" t="s">
        <v>105</v>
      </c>
      <c r="H13" s="43" t="s">
        <v>105</v>
      </c>
      <c r="I13" s="43" t="s">
        <v>106</v>
      </c>
      <c r="J13" s="4" t="s">
        <v>12</v>
      </c>
    </row>
    <row r="14" spans="1:11" s="5" customFormat="1" x14ac:dyDescent="0.25">
      <c r="A14" s="6" t="s">
        <v>13</v>
      </c>
      <c r="B14" s="7"/>
      <c r="C14" s="7"/>
      <c r="D14" s="8"/>
      <c r="E14" s="7"/>
    </row>
    <row r="15" spans="1:11" ht="15.75" x14ac:dyDescent="0.25">
      <c r="A15" s="9" t="s">
        <v>14</v>
      </c>
      <c r="B15" s="10">
        <f>+B16+B17+B18+B19+B20</f>
        <v>214582617</v>
      </c>
      <c r="C15" s="10"/>
      <c r="D15" s="10">
        <f>+D16+D19+D20</f>
        <v>13017614</v>
      </c>
      <c r="E15" s="10">
        <f>+E16+E17+E19+E20</f>
        <v>13815526</v>
      </c>
      <c r="F15" s="10">
        <f>+F16+F17+F19+F20</f>
        <v>14250129</v>
      </c>
      <c r="G15" s="10">
        <f>+G16+G17+G19+G20</f>
        <v>14006501</v>
      </c>
      <c r="H15" s="10"/>
      <c r="I15" s="10">
        <f>+I16+I17+I19+I20</f>
        <v>9688077</v>
      </c>
      <c r="J15" s="10">
        <f>+J16+J19+J20</f>
        <v>64777847</v>
      </c>
    </row>
    <row r="16" spans="1:11" x14ac:dyDescent="0.25">
      <c r="A16" s="11" t="s">
        <v>15</v>
      </c>
      <c r="B16" s="12">
        <v>183234906</v>
      </c>
      <c r="C16" s="12"/>
      <c r="D16" s="3">
        <v>12778146</v>
      </c>
      <c r="E16" s="18">
        <v>11812017</v>
      </c>
      <c r="F16" s="3">
        <v>12237007</v>
      </c>
      <c r="G16" s="3">
        <v>12174734</v>
      </c>
      <c r="I16" s="3">
        <v>7834920</v>
      </c>
      <c r="J16" s="13">
        <f>+D16+E16+G16+F16+I16</f>
        <v>56836824</v>
      </c>
      <c r="K16" s="13"/>
    </row>
    <row r="17" spans="1:11" x14ac:dyDescent="0.25">
      <c r="A17" s="14" t="s">
        <v>16</v>
      </c>
      <c r="B17" s="12">
        <v>2000000</v>
      </c>
      <c r="C17" s="12"/>
      <c r="D17" s="3">
        <v>0</v>
      </c>
      <c r="E17" s="18">
        <v>0</v>
      </c>
      <c r="F17" s="3">
        <v>0</v>
      </c>
      <c r="G17" s="3">
        <v>0</v>
      </c>
      <c r="I17" s="3">
        <v>0</v>
      </c>
      <c r="J17" s="13">
        <f t="shared" ref="J17:J20" si="0">+D17+E17+G17+F17+I17</f>
        <v>0</v>
      </c>
    </row>
    <row r="18" spans="1:11" x14ac:dyDescent="0.25">
      <c r="A18" s="14" t="s">
        <v>17</v>
      </c>
      <c r="B18" s="12"/>
      <c r="C18" s="12"/>
      <c r="F18" s="3"/>
      <c r="G18" s="3"/>
      <c r="I18" s="3"/>
      <c r="J18" s="13">
        <f t="shared" si="0"/>
        <v>0</v>
      </c>
    </row>
    <row r="19" spans="1:11" x14ac:dyDescent="0.25">
      <c r="A19" s="14" t="s">
        <v>18</v>
      </c>
      <c r="B19" s="12">
        <f>+'[1]Resumen '!I35</f>
        <v>250000</v>
      </c>
      <c r="C19" s="12"/>
      <c r="D19" s="3">
        <v>17750</v>
      </c>
      <c r="E19" s="18">
        <v>0</v>
      </c>
      <c r="F19" s="3">
        <v>0</v>
      </c>
      <c r="G19" s="3">
        <v>0</v>
      </c>
      <c r="I19" s="3">
        <v>0</v>
      </c>
      <c r="J19" s="13">
        <f t="shared" si="0"/>
        <v>17750</v>
      </c>
    </row>
    <row r="20" spans="1:11" x14ac:dyDescent="0.25">
      <c r="A20" s="14" t="s">
        <v>19</v>
      </c>
      <c r="B20" s="12">
        <f>+'[1]Resumen '!I37</f>
        <v>29097711</v>
      </c>
      <c r="C20" s="12"/>
      <c r="D20" s="3">
        <v>221718</v>
      </c>
      <c r="E20" s="18">
        <v>2003509</v>
      </c>
      <c r="F20" s="3">
        <v>2013122</v>
      </c>
      <c r="G20" s="3">
        <v>1831767</v>
      </c>
      <c r="I20" s="3">
        <v>1853157</v>
      </c>
      <c r="J20" s="13">
        <f t="shared" si="0"/>
        <v>7923273</v>
      </c>
    </row>
    <row r="21" spans="1:11" ht="18.75" x14ac:dyDescent="0.25">
      <c r="A21" s="15" t="s">
        <v>20</v>
      </c>
      <c r="B21" s="10">
        <f>+B22+B23+B24+B25+B26+B27+B28+B29+B30</f>
        <v>262046594</v>
      </c>
      <c r="C21" s="10"/>
      <c r="D21" s="10">
        <f>+D22+D23+D24+D25+D26+D27+D28+D29+D30</f>
        <v>25864455.670000002</v>
      </c>
      <c r="E21" s="10">
        <f>+E22+E23+E24+E25+E26+E27+E28+E29+E30</f>
        <v>28101772.670000002</v>
      </c>
      <c r="F21" s="10">
        <f>+F22+F23+F24+F25+F26+F27+F28+F29+F30</f>
        <v>30334528.670000002</v>
      </c>
      <c r="G21" s="10">
        <f>+G22+G23+G24+G25+G26+G27+G28+G29+G30</f>
        <v>27456715.670000002</v>
      </c>
      <c r="H21" s="10"/>
      <c r="I21" s="10">
        <f>+I22+I23+I24+I25+I26+I27+I28+I29+I30</f>
        <v>27805724.670000002</v>
      </c>
      <c r="J21" s="10">
        <f>+J22+J23+J24+J25+J26+J27+J28+J29+J30</f>
        <v>139563197.35000002</v>
      </c>
    </row>
    <row r="22" spans="1:11" x14ac:dyDescent="0.25">
      <c r="A22" s="16" t="s">
        <v>21</v>
      </c>
      <c r="B22" s="12">
        <f>+'[1]Resumen '!I46</f>
        <v>224350604</v>
      </c>
      <c r="C22" s="12"/>
      <c r="D22" s="3">
        <v>19384130.670000002</v>
      </c>
      <c r="E22" s="18">
        <v>21420168.670000002</v>
      </c>
      <c r="F22" s="3">
        <v>19313831.670000002</v>
      </c>
      <c r="G22" s="3">
        <v>19415966.670000002</v>
      </c>
      <c r="I22" s="3">
        <v>18702192.670000002</v>
      </c>
      <c r="J22" s="13">
        <f>+D22+E22+G22+F22+I22</f>
        <v>98236290.350000009</v>
      </c>
      <c r="K22" s="13"/>
    </row>
    <row r="23" spans="1:11" x14ac:dyDescent="0.25">
      <c r="A23" s="16" t="s">
        <v>22</v>
      </c>
      <c r="B23" s="12">
        <f>+'[1]Resumen '!I52</f>
        <v>9350000</v>
      </c>
      <c r="C23" s="12"/>
      <c r="D23" s="3">
        <v>580500</v>
      </c>
      <c r="E23" s="18">
        <v>652307</v>
      </c>
      <c r="F23" s="3">
        <v>651300</v>
      </c>
      <c r="G23" s="3">
        <v>8260</v>
      </c>
      <c r="I23" s="3">
        <v>645400</v>
      </c>
      <c r="J23" s="13">
        <f t="shared" ref="J23:J30" si="1">+D23+E23+G23+F23+I23</f>
        <v>2537767</v>
      </c>
    </row>
    <row r="24" spans="1:11" x14ac:dyDescent="0.25">
      <c r="A24" s="16" t="s">
        <v>23</v>
      </c>
      <c r="B24" s="12">
        <f>+'[1]Resumen '!I55</f>
        <v>540000</v>
      </c>
      <c r="C24" s="12"/>
      <c r="D24" s="3">
        <v>29800</v>
      </c>
      <c r="E24" s="18">
        <v>12104</v>
      </c>
      <c r="F24" s="3">
        <v>176732</v>
      </c>
      <c r="G24" s="3">
        <v>27900</v>
      </c>
      <c r="I24" s="3">
        <v>17660</v>
      </c>
      <c r="J24" s="13">
        <f t="shared" si="1"/>
        <v>264196</v>
      </c>
    </row>
    <row r="25" spans="1:11" x14ac:dyDescent="0.25">
      <c r="A25" s="16" t="s">
        <v>24</v>
      </c>
      <c r="B25" s="12">
        <f>+'[1]Resumen '!I59</f>
        <v>120000</v>
      </c>
      <c r="C25" s="12"/>
      <c r="D25" s="3">
        <v>10950</v>
      </c>
      <c r="E25" s="18">
        <v>34712</v>
      </c>
      <c r="F25" s="3">
        <v>34100</v>
      </c>
      <c r="G25" s="3">
        <v>37652</v>
      </c>
      <c r="I25" s="3">
        <v>70220</v>
      </c>
      <c r="J25" s="13">
        <f t="shared" si="1"/>
        <v>187634</v>
      </c>
    </row>
    <row r="26" spans="1:11" x14ac:dyDescent="0.25">
      <c r="A26" s="16" t="s">
        <v>25</v>
      </c>
      <c r="B26" s="12">
        <f>+'[1]Resumen '!I62</f>
        <v>9200000</v>
      </c>
      <c r="C26" s="12"/>
      <c r="D26" s="3">
        <v>363343</v>
      </c>
      <c r="E26" s="18">
        <v>202196</v>
      </c>
      <c r="F26" s="3">
        <v>1881113</v>
      </c>
      <c r="G26" s="3">
        <v>1071619</v>
      </c>
      <c r="I26" s="3">
        <v>774107</v>
      </c>
      <c r="J26" s="13">
        <f t="shared" si="1"/>
        <v>4292378</v>
      </c>
    </row>
    <row r="27" spans="1:11" x14ac:dyDescent="0.25">
      <c r="A27" s="16" t="s">
        <v>26</v>
      </c>
      <c r="B27" s="12">
        <f>+'[1]Resumen '!I69</f>
        <v>1100000</v>
      </c>
      <c r="C27" s="12"/>
      <c r="D27" s="3">
        <v>0</v>
      </c>
      <c r="E27" s="18">
        <v>0</v>
      </c>
      <c r="F27" s="3">
        <v>574186</v>
      </c>
      <c r="G27" s="3">
        <v>0</v>
      </c>
      <c r="I27" s="3">
        <v>0</v>
      </c>
      <c r="J27" s="13">
        <f t="shared" si="1"/>
        <v>574186</v>
      </c>
    </row>
    <row r="28" spans="1:11" x14ac:dyDescent="0.25">
      <c r="A28" s="16" t="s">
        <v>27</v>
      </c>
      <c r="B28" s="12">
        <f>+'[1]Resumen '!I71</f>
        <v>600000</v>
      </c>
      <c r="C28" s="12"/>
      <c r="D28" s="3">
        <v>14194</v>
      </c>
      <c r="E28" s="18">
        <v>63869</v>
      </c>
      <c r="F28" s="3">
        <v>96653</v>
      </c>
      <c r="G28" s="3">
        <v>11000</v>
      </c>
      <c r="I28" s="3">
        <v>295818</v>
      </c>
      <c r="J28" s="13">
        <f t="shared" si="1"/>
        <v>481534</v>
      </c>
    </row>
    <row r="29" spans="1:11" x14ac:dyDescent="0.25">
      <c r="A29" s="16" t="s">
        <v>28</v>
      </c>
      <c r="B29" s="12">
        <v>15665990</v>
      </c>
      <c r="C29" s="12"/>
      <c r="D29" s="3">
        <v>5318661</v>
      </c>
      <c r="E29" s="18">
        <v>5556700</v>
      </c>
      <c r="F29" s="3">
        <v>7467832</v>
      </c>
      <c r="G29" s="3">
        <v>6793325</v>
      </c>
      <c r="I29" s="3">
        <v>7188811</v>
      </c>
      <c r="J29" s="13">
        <f t="shared" si="1"/>
        <v>32325329</v>
      </c>
    </row>
    <row r="30" spans="1:11" x14ac:dyDescent="0.25">
      <c r="A30" s="16" t="s">
        <v>29</v>
      </c>
      <c r="B30" s="12">
        <f>+'[1]Resumen '!I87</f>
        <v>1120000</v>
      </c>
      <c r="C30" s="12"/>
      <c r="D30" s="3">
        <v>162877</v>
      </c>
      <c r="E30" s="18">
        <v>159716</v>
      </c>
      <c r="F30" s="3">
        <v>138781</v>
      </c>
      <c r="G30" s="3">
        <v>90993</v>
      </c>
      <c r="I30" s="3">
        <v>111516</v>
      </c>
      <c r="J30" s="13">
        <f t="shared" si="1"/>
        <v>663883</v>
      </c>
    </row>
    <row r="31" spans="1:11" ht="18.75" x14ac:dyDescent="0.25">
      <c r="A31" s="15" t="s">
        <v>30</v>
      </c>
      <c r="B31" s="10">
        <f>+B33+B34+B35+B36+B37+B38+B39+B40</f>
        <v>27721200</v>
      </c>
      <c r="C31" s="10"/>
      <c r="D31" s="10">
        <f>+D33+D34+D35+D36+D37+D38+D40</f>
        <v>2039496</v>
      </c>
      <c r="E31" s="10">
        <f>+E33+E34+E36+E37+E38+E40</f>
        <v>1496048</v>
      </c>
      <c r="F31" s="10">
        <f>+F33+F34+F36+F37+F38+F40</f>
        <v>2967696</v>
      </c>
      <c r="G31" s="10">
        <f>+G33+G34+G36+G37+G38+G40</f>
        <v>1908611</v>
      </c>
      <c r="H31" s="10"/>
      <c r="I31" s="10">
        <f>+I33+I34+I36+I37+I38+I40</f>
        <v>2746424</v>
      </c>
      <c r="J31" s="10">
        <f>+J33+J34+J36+J37+J38+J40</f>
        <v>11158275</v>
      </c>
    </row>
    <row r="32" spans="1:11" s="19" customFormat="1" x14ac:dyDescent="0.25">
      <c r="A32" s="17" t="s">
        <v>31</v>
      </c>
      <c r="B32" s="12"/>
      <c r="C32" s="12"/>
      <c r="D32" s="18"/>
      <c r="E32" s="18"/>
      <c r="F32" s="18"/>
      <c r="G32" s="18"/>
      <c r="I32" s="18"/>
      <c r="J32" s="20">
        <f>+D32+G32+H32+I32</f>
        <v>0</v>
      </c>
    </row>
    <row r="33" spans="1:10" x14ac:dyDescent="0.25">
      <c r="A33" s="16" t="s">
        <v>32</v>
      </c>
      <c r="B33" s="12">
        <f>+'[1]Resumen '!I91</f>
        <v>525000</v>
      </c>
      <c r="C33" s="12"/>
      <c r="D33" s="3">
        <v>0</v>
      </c>
      <c r="E33" s="18">
        <v>10041</v>
      </c>
      <c r="F33" s="18">
        <v>31084</v>
      </c>
      <c r="G33" s="18">
        <v>15665</v>
      </c>
      <c r="I33" s="18">
        <v>153468</v>
      </c>
      <c r="J33" s="20">
        <f>+D33+E33+G33+F33+I33</f>
        <v>210258</v>
      </c>
    </row>
    <row r="34" spans="1:10" x14ac:dyDescent="0.25">
      <c r="A34" s="16" t="s">
        <v>33</v>
      </c>
      <c r="B34" s="12">
        <f>+'[1]Resumen '!I95</f>
        <v>923700</v>
      </c>
      <c r="C34" s="12"/>
      <c r="D34" s="3">
        <v>661</v>
      </c>
      <c r="E34" s="18">
        <v>185694</v>
      </c>
      <c r="F34" s="18">
        <v>475</v>
      </c>
      <c r="G34" s="18">
        <v>17837</v>
      </c>
      <c r="I34" s="18">
        <v>143151</v>
      </c>
      <c r="J34" s="20">
        <f t="shared" ref="J34:J40" si="2">+D34+E34+G34+F34+I34</f>
        <v>347818</v>
      </c>
    </row>
    <row r="35" spans="1:10" s="19" customFormat="1" x14ac:dyDescent="0.25">
      <c r="A35" s="17" t="s">
        <v>34</v>
      </c>
      <c r="B35" s="12"/>
      <c r="C35" s="12"/>
      <c r="D35" s="18">
        <v>0</v>
      </c>
      <c r="E35" s="18">
        <v>0</v>
      </c>
      <c r="F35" s="18">
        <v>0</v>
      </c>
      <c r="G35" s="18">
        <v>0</v>
      </c>
      <c r="I35" s="18">
        <v>0</v>
      </c>
      <c r="J35" s="20">
        <f t="shared" si="2"/>
        <v>0</v>
      </c>
    </row>
    <row r="36" spans="1:10" x14ac:dyDescent="0.25">
      <c r="A36" s="16" t="s">
        <v>35</v>
      </c>
      <c r="B36" s="12">
        <f>+'[1]Resumen '!I99</f>
        <v>2500000</v>
      </c>
      <c r="C36" s="12"/>
      <c r="D36" s="3">
        <v>33932</v>
      </c>
      <c r="E36" s="18">
        <v>16503</v>
      </c>
      <c r="F36" s="18">
        <v>53885</v>
      </c>
      <c r="G36" s="18">
        <v>140645</v>
      </c>
      <c r="I36" s="18">
        <v>25794</v>
      </c>
      <c r="J36" s="20">
        <f t="shared" si="2"/>
        <v>270759</v>
      </c>
    </row>
    <row r="37" spans="1:10" x14ac:dyDescent="0.25">
      <c r="A37" s="16" t="s">
        <v>36</v>
      </c>
      <c r="B37" s="12">
        <f>+'[1]Resumen '!I103</f>
        <v>8505000</v>
      </c>
      <c r="C37" s="12"/>
      <c r="D37" s="3">
        <v>1084542</v>
      </c>
      <c r="E37" s="18">
        <v>429727</v>
      </c>
      <c r="F37" s="18">
        <v>1537514</v>
      </c>
      <c r="G37" s="18">
        <v>799931</v>
      </c>
      <c r="I37" s="18">
        <v>449044</v>
      </c>
      <c r="J37" s="20">
        <f t="shared" si="2"/>
        <v>4300758</v>
      </c>
    </row>
    <row r="38" spans="1:10" x14ac:dyDescent="0.25">
      <c r="A38" s="16" t="s">
        <v>37</v>
      </c>
      <c r="B38" s="12">
        <f>+'[1]Resumen '!I111</f>
        <v>12827500</v>
      </c>
      <c r="C38" s="12"/>
      <c r="D38" s="3">
        <v>651100</v>
      </c>
      <c r="E38" s="18">
        <v>659044</v>
      </c>
      <c r="F38" s="18">
        <v>1076590</v>
      </c>
      <c r="G38" s="18">
        <v>784413</v>
      </c>
      <c r="I38" s="18">
        <v>1900995</v>
      </c>
      <c r="J38" s="20">
        <f t="shared" si="2"/>
        <v>5072142</v>
      </c>
    </row>
    <row r="39" spans="1:10" x14ac:dyDescent="0.25">
      <c r="A39" s="16" t="s">
        <v>38</v>
      </c>
      <c r="B39" s="12"/>
      <c r="C39" s="12"/>
      <c r="E39" s="18">
        <v>0</v>
      </c>
      <c r="F39" s="18">
        <v>0</v>
      </c>
      <c r="G39" s="18">
        <v>0</v>
      </c>
      <c r="I39" s="18">
        <v>0</v>
      </c>
      <c r="J39" s="20">
        <f t="shared" si="2"/>
        <v>0</v>
      </c>
    </row>
    <row r="40" spans="1:10" x14ac:dyDescent="0.25">
      <c r="A40" s="16" t="s">
        <v>39</v>
      </c>
      <c r="B40" s="12">
        <f>+'[1]Resumen '!I121</f>
        <v>2440000</v>
      </c>
      <c r="C40" s="12"/>
      <c r="D40" s="3">
        <v>269261</v>
      </c>
      <c r="E40" s="18">
        <v>195039</v>
      </c>
      <c r="F40" s="18">
        <v>268148</v>
      </c>
      <c r="G40" s="18">
        <v>150120</v>
      </c>
      <c r="I40" s="18">
        <v>73972</v>
      </c>
      <c r="J40" s="20">
        <f t="shared" si="2"/>
        <v>956540</v>
      </c>
    </row>
    <row r="41" spans="1:10" ht="18.75" x14ac:dyDescent="0.25">
      <c r="A41" s="15" t="s">
        <v>40</v>
      </c>
      <c r="B41" s="10">
        <f>+B42</f>
        <v>3150000</v>
      </c>
      <c r="C41" s="10"/>
      <c r="D41" s="10">
        <f>+D42</f>
        <v>270805</v>
      </c>
      <c r="E41" s="10">
        <f>+E42</f>
        <v>128047</v>
      </c>
      <c r="F41" s="10">
        <f>+F42</f>
        <v>52000</v>
      </c>
      <c r="G41" s="10">
        <f>+G42</f>
        <v>306873</v>
      </c>
      <c r="H41" s="10"/>
      <c r="I41" s="10">
        <f>+I42</f>
        <v>402452</v>
      </c>
      <c r="J41" s="10">
        <f>J42</f>
        <v>1160177</v>
      </c>
    </row>
    <row r="42" spans="1:10" x14ac:dyDescent="0.25">
      <c r="A42" s="16" t="s">
        <v>41</v>
      </c>
      <c r="B42" s="12">
        <f>+'[1]Resumen '!I128</f>
        <v>3150000</v>
      </c>
      <c r="C42" s="12"/>
      <c r="D42" s="3">
        <v>270805</v>
      </c>
      <c r="E42" s="18">
        <v>128047</v>
      </c>
      <c r="F42" s="18">
        <v>52000</v>
      </c>
      <c r="G42" s="18">
        <v>306873</v>
      </c>
      <c r="I42" s="18">
        <v>402452</v>
      </c>
      <c r="J42" s="3">
        <f>+D42+E42+G42+F42+I42</f>
        <v>1160177</v>
      </c>
    </row>
    <row r="43" spans="1:10" x14ac:dyDescent="0.25">
      <c r="A43" s="16" t="s">
        <v>42</v>
      </c>
      <c r="B43" s="21"/>
      <c r="C43" s="21"/>
      <c r="E43" s="19"/>
      <c r="F43" s="19"/>
      <c r="G43" s="19"/>
      <c r="I43" s="19"/>
      <c r="J43" s="3">
        <f t="shared" ref="J43:J49" si="3">+D43+E43+G43</f>
        <v>0</v>
      </c>
    </row>
    <row r="44" spans="1:10" x14ac:dyDescent="0.25">
      <c r="A44" s="16" t="s">
        <v>43</v>
      </c>
      <c r="B44" s="21"/>
      <c r="C44" s="21"/>
      <c r="E44" s="19"/>
      <c r="F44" s="19"/>
      <c r="G44" s="19"/>
      <c r="I44" s="3"/>
      <c r="J44" s="3">
        <f t="shared" si="3"/>
        <v>0</v>
      </c>
    </row>
    <row r="45" spans="1:10" x14ac:dyDescent="0.25">
      <c r="A45" s="16" t="s">
        <v>44</v>
      </c>
      <c r="B45" s="21">
        <v>0</v>
      </c>
      <c r="C45" s="21"/>
      <c r="E45" s="19"/>
      <c r="F45" s="19"/>
      <c r="G45" s="19"/>
      <c r="I45" s="3"/>
      <c r="J45" s="3">
        <f t="shared" si="3"/>
        <v>0</v>
      </c>
    </row>
    <row r="46" spans="1:10" x14ac:dyDescent="0.25">
      <c r="A46" s="16" t="s">
        <v>45</v>
      </c>
      <c r="B46" s="21">
        <v>0</v>
      </c>
      <c r="C46" s="21"/>
      <c r="E46" s="19"/>
      <c r="F46" s="19"/>
      <c r="G46" s="19"/>
      <c r="I46" s="3"/>
      <c r="J46" s="3">
        <f t="shared" si="3"/>
        <v>0</v>
      </c>
    </row>
    <row r="47" spans="1:10" x14ac:dyDescent="0.25">
      <c r="A47" s="16" t="s">
        <v>46</v>
      </c>
      <c r="B47" s="21">
        <v>0</v>
      </c>
      <c r="C47" s="21"/>
      <c r="E47" s="19"/>
      <c r="F47" s="19"/>
      <c r="G47" s="19"/>
      <c r="I47" s="3"/>
      <c r="J47" s="3">
        <f t="shared" si="3"/>
        <v>0</v>
      </c>
    </row>
    <row r="48" spans="1:10" x14ac:dyDescent="0.25">
      <c r="A48" s="16" t="s">
        <v>47</v>
      </c>
      <c r="B48" s="21">
        <v>0</v>
      </c>
      <c r="C48" s="21"/>
      <c r="E48" s="19"/>
      <c r="F48" s="19"/>
      <c r="G48" s="19"/>
      <c r="I48" s="3"/>
      <c r="J48" s="3">
        <f t="shared" si="3"/>
        <v>0</v>
      </c>
    </row>
    <row r="49" spans="1:10" x14ac:dyDescent="0.25">
      <c r="A49" s="16" t="s">
        <v>48</v>
      </c>
      <c r="B49" s="21">
        <v>0</v>
      </c>
      <c r="C49" s="21"/>
      <c r="E49" s="19"/>
      <c r="F49" s="19"/>
      <c r="G49" s="19"/>
      <c r="I49" s="3"/>
      <c r="J49" s="3">
        <f t="shared" si="3"/>
        <v>0</v>
      </c>
    </row>
    <row r="50" spans="1:10" ht="18.75" x14ac:dyDescent="0.25">
      <c r="A50" s="15" t="s">
        <v>49</v>
      </c>
      <c r="B50" s="22">
        <f>+B51+B52+B53+B54+B55+B56</f>
        <v>0</v>
      </c>
      <c r="C50" s="22"/>
      <c r="D50" s="22"/>
      <c r="E50" s="22"/>
      <c r="F50" s="22"/>
      <c r="G50" s="22"/>
      <c r="H50" s="22"/>
      <c r="I50" s="22"/>
      <c r="J50" s="23"/>
    </row>
    <row r="51" spans="1:10" x14ac:dyDescent="0.25">
      <c r="A51" s="16" t="s">
        <v>50</v>
      </c>
      <c r="B51" s="21">
        <v>0</v>
      </c>
      <c r="C51" s="21"/>
      <c r="E51" s="19"/>
    </row>
    <row r="52" spans="1:10" x14ac:dyDescent="0.25">
      <c r="A52" s="16" t="s">
        <v>51</v>
      </c>
      <c r="B52" s="21">
        <v>0</v>
      </c>
      <c r="C52" s="21"/>
      <c r="E52" s="19"/>
    </row>
    <row r="53" spans="1:10" x14ac:dyDescent="0.25">
      <c r="A53" s="16" t="s">
        <v>52</v>
      </c>
      <c r="B53" s="21">
        <v>0</v>
      </c>
      <c r="C53" s="21"/>
      <c r="E53" s="19"/>
    </row>
    <row r="54" spans="1:10" x14ac:dyDescent="0.25">
      <c r="A54" s="16" t="s">
        <v>53</v>
      </c>
      <c r="B54" s="21">
        <v>0</v>
      </c>
      <c r="C54" s="21"/>
      <c r="E54" s="19"/>
    </row>
    <row r="55" spans="1:10" x14ac:dyDescent="0.25">
      <c r="A55" s="16" t="s">
        <v>54</v>
      </c>
      <c r="B55" s="21">
        <v>0</v>
      </c>
      <c r="C55" s="21"/>
      <c r="E55" s="19"/>
    </row>
    <row r="56" spans="1:10" x14ac:dyDescent="0.25">
      <c r="A56" s="16" t="s">
        <v>55</v>
      </c>
      <c r="B56" s="21">
        <v>0</v>
      </c>
      <c r="C56" s="21"/>
      <c r="E56" s="19"/>
    </row>
    <row r="57" spans="1:10" ht="18.75" x14ac:dyDescent="0.25">
      <c r="A57" s="15" t="s">
        <v>56</v>
      </c>
      <c r="B57" s="10">
        <f>+B58+B59+B60+B61+B62+B63+B64+B65+B66</f>
        <v>16500000</v>
      </c>
      <c r="C57" s="10"/>
      <c r="D57" s="10">
        <f>+D58+D59+D60+D61+D62</f>
        <v>468613</v>
      </c>
      <c r="E57" s="10">
        <f>+E58+E59+E60+E61+E62</f>
        <v>23385</v>
      </c>
      <c r="F57" s="10">
        <f>+F58+F59+F60+F61+F62</f>
        <v>20432</v>
      </c>
      <c r="G57" s="10">
        <f>+G58+G59+G60+G61+G62+G63</f>
        <v>209370</v>
      </c>
      <c r="H57" s="10"/>
      <c r="I57" s="10">
        <f>+I58+I59+I60+I61+I62+I63</f>
        <v>118952</v>
      </c>
      <c r="J57" s="10">
        <f>+D57+E57+F57+G57+I57</f>
        <v>840752</v>
      </c>
    </row>
    <row r="58" spans="1:10" x14ac:dyDescent="0.25">
      <c r="A58" s="16" t="s">
        <v>57</v>
      </c>
      <c r="B58" s="12">
        <f>+'[1]Resumen '!I135</f>
        <v>1200000</v>
      </c>
      <c r="C58" s="12"/>
      <c r="D58" s="3">
        <v>127223</v>
      </c>
      <c r="E58" s="18">
        <v>20885</v>
      </c>
      <c r="F58" s="18">
        <v>19532</v>
      </c>
      <c r="G58" s="18">
        <v>79934</v>
      </c>
      <c r="I58" s="18">
        <v>60361</v>
      </c>
      <c r="J58" s="3">
        <f>+D58+E58+F58+G58+I58</f>
        <v>307935</v>
      </c>
    </row>
    <row r="59" spans="1:10" x14ac:dyDescent="0.25">
      <c r="A59" s="16" t="s">
        <v>58</v>
      </c>
      <c r="B59" s="12">
        <f>+'[1]Resumen '!I140</f>
        <v>100000</v>
      </c>
      <c r="C59" s="12"/>
      <c r="D59" s="3">
        <v>0</v>
      </c>
      <c r="E59" s="18">
        <v>0</v>
      </c>
      <c r="F59" s="18">
        <v>0</v>
      </c>
      <c r="G59" s="18">
        <v>0</v>
      </c>
      <c r="I59" s="18">
        <v>471</v>
      </c>
      <c r="J59" s="3">
        <f t="shared" ref="J59:J66" si="4">+D59+E59+G59+F59+I59</f>
        <v>471</v>
      </c>
    </row>
    <row r="60" spans="1:10" x14ac:dyDescent="0.25">
      <c r="A60" s="16" t="s">
        <v>59</v>
      </c>
      <c r="B60" s="12">
        <f>+'[1]Resumen '!I141</f>
        <v>1000000</v>
      </c>
      <c r="C60" s="12"/>
      <c r="D60" s="3">
        <v>0</v>
      </c>
      <c r="E60" s="18">
        <v>0</v>
      </c>
      <c r="F60" s="18">
        <v>0</v>
      </c>
      <c r="G60" s="18">
        <v>750</v>
      </c>
      <c r="I60" s="18">
        <v>0</v>
      </c>
      <c r="J60" s="3">
        <f t="shared" si="4"/>
        <v>750</v>
      </c>
    </row>
    <row r="61" spans="1:10" x14ac:dyDescent="0.25">
      <c r="A61" s="16" t="s">
        <v>60</v>
      </c>
      <c r="B61" s="12"/>
      <c r="C61" s="12"/>
      <c r="D61" s="3">
        <v>0</v>
      </c>
      <c r="E61" s="18">
        <v>0</v>
      </c>
      <c r="F61" s="18">
        <v>0</v>
      </c>
      <c r="G61" s="18">
        <v>0</v>
      </c>
      <c r="I61" s="18">
        <v>0</v>
      </c>
      <c r="J61" s="3">
        <f t="shared" si="4"/>
        <v>0</v>
      </c>
    </row>
    <row r="62" spans="1:10" x14ac:dyDescent="0.25">
      <c r="A62" s="16" t="s">
        <v>61</v>
      </c>
      <c r="B62" s="12">
        <f>+'[1]Resumen '!I143</f>
        <v>13600000</v>
      </c>
      <c r="C62" s="12"/>
      <c r="D62" s="3">
        <v>341390</v>
      </c>
      <c r="E62" s="18">
        <v>2500</v>
      </c>
      <c r="F62" s="18">
        <v>900</v>
      </c>
      <c r="G62" s="18">
        <v>123764</v>
      </c>
      <c r="I62" s="18">
        <v>54130</v>
      </c>
      <c r="J62" s="3">
        <f>+D62+E62+F62+G62+I62</f>
        <v>522684</v>
      </c>
    </row>
    <row r="63" spans="1:10" x14ac:dyDescent="0.25">
      <c r="A63" s="16" t="s">
        <v>62</v>
      </c>
      <c r="B63" s="12">
        <f>+'[1]Resumen '!I150</f>
        <v>600000</v>
      </c>
      <c r="C63" s="12"/>
      <c r="F63" s="18"/>
      <c r="G63" s="18">
        <v>4922</v>
      </c>
      <c r="I63" s="18">
        <v>3990</v>
      </c>
      <c r="J63" s="3">
        <f>+G63+I63</f>
        <v>8912</v>
      </c>
    </row>
    <row r="64" spans="1:10" x14ac:dyDescent="0.25">
      <c r="A64" s="16" t="s">
        <v>63</v>
      </c>
      <c r="B64" s="12">
        <v>0</v>
      </c>
      <c r="C64" s="12"/>
      <c r="F64" s="18"/>
      <c r="G64" s="18"/>
      <c r="I64" s="18"/>
      <c r="J64" s="3">
        <f t="shared" si="4"/>
        <v>0</v>
      </c>
    </row>
    <row r="65" spans="1:12" x14ac:dyDescent="0.25">
      <c r="A65" s="16" t="s">
        <v>64</v>
      </c>
      <c r="B65" s="12">
        <v>0</v>
      </c>
      <c r="C65" s="12"/>
      <c r="F65" s="18"/>
      <c r="G65" s="18"/>
      <c r="I65" s="18"/>
      <c r="J65" s="3">
        <f t="shared" si="4"/>
        <v>0</v>
      </c>
    </row>
    <row r="66" spans="1:12" x14ac:dyDescent="0.25">
      <c r="A66" s="16" t="s">
        <v>65</v>
      </c>
      <c r="B66" s="21">
        <v>0</v>
      </c>
      <c r="C66" s="21"/>
      <c r="F66" s="18"/>
      <c r="G66" s="18"/>
      <c r="I66" s="18"/>
      <c r="J66" s="3">
        <f t="shared" si="4"/>
        <v>0</v>
      </c>
    </row>
    <row r="67" spans="1:12" ht="18.75" x14ac:dyDescent="0.25">
      <c r="A67" s="15" t="s">
        <v>66</v>
      </c>
      <c r="B67" s="10">
        <f>+B68+B69+B70+B71</f>
        <v>150800000</v>
      </c>
      <c r="C67" s="10"/>
      <c r="D67" s="10">
        <f>+D69+D70</f>
        <v>0</v>
      </c>
      <c r="E67" s="10">
        <f t="shared" ref="E67" si="5">+E68+E69+E70+E71</f>
        <v>0</v>
      </c>
      <c r="F67" s="10"/>
      <c r="G67" s="10"/>
      <c r="H67" s="10"/>
      <c r="I67" s="10"/>
      <c r="J67" s="10">
        <f t="shared" ref="J67" si="6">+D67+G67+I67+H67</f>
        <v>0</v>
      </c>
    </row>
    <row r="68" spans="1:12" x14ac:dyDescent="0.25">
      <c r="A68" s="16" t="s">
        <v>67</v>
      </c>
      <c r="B68" s="21"/>
      <c r="C68" s="21"/>
      <c r="E68" s="45"/>
    </row>
    <row r="69" spans="1:12" x14ac:dyDescent="0.25">
      <c r="A69" s="16" t="s">
        <v>68</v>
      </c>
      <c r="B69" s="12">
        <f>+'[1]Resumen '!I153</f>
        <v>500000</v>
      </c>
      <c r="C69" s="12"/>
      <c r="E69" s="12">
        <f>+'[1]Resumen '!T156</f>
        <v>0</v>
      </c>
    </row>
    <row r="70" spans="1:12" x14ac:dyDescent="0.25">
      <c r="A70" s="16" t="s">
        <v>69</v>
      </c>
      <c r="B70" s="21">
        <f>+'[1]Resumen '!I155</f>
        <v>150300000</v>
      </c>
      <c r="C70" s="21"/>
      <c r="E70" s="45">
        <f>+'[1]Resumen '!T158</f>
        <v>0</v>
      </c>
    </row>
    <row r="71" spans="1:12" x14ac:dyDescent="0.25">
      <c r="A71" s="16" t="s">
        <v>70</v>
      </c>
      <c r="B71" s="21"/>
      <c r="C71" s="21"/>
      <c r="E71" s="19"/>
    </row>
    <row r="72" spans="1:12" ht="18.75" x14ac:dyDescent="0.25">
      <c r="A72" s="15" t="s">
        <v>71</v>
      </c>
      <c r="B72" s="22">
        <f>+B73+B74</f>
        <v>0</v>
      </c>
      <c r="C72" s="22"/>
      <c r="D72" s="10">
        <v>0</v>
      </c>
      <c r="E72" s="10"/>
      <c r="F72" s="10"/>
      <c r="G72" s="10"/>
      <c r="H72" s="10"/>
      <c r="I72" s="10"/>
      <c r="J72" s="10">
        <v>0</v>
      </c>
    </row>
    <row r="73" spans="1:12" x14ac:dyDescent="0.25">
      <c r="A73" s="16" t="s">
        <v>72</v>
      </c>
      <c r="B73" s="21">
        <v>0</v>
      </c>
      <c r="C73" s="21"/>
      <c r="E73" s="19"/>
      <c r="J73" s="19"/>
    </row>
    <row r="74" spans="1:12" x14ac:dyDescent="0.25">
      <c r="A74" s="16" t="s">
        <v>73</v>
      </c>
      <c r="B74" s="21">
        <v>0</v>
      </c>
      <c r="C74" s="21"/>
      <c r="E74" s="19"/>
      <c r="J74" s="19"/>
    </row>
    <row r="75" spans="1:12" ht="18.75" x14ac:dyDescent="0.25">
      <c r="A75" s="15" t="s">
        <v>74</v>
      </c>
      <c r="B75" s="24">
        <f>+B78</f>
        <v>2540000</v>
      </c>
      <c r="C75" s="24"/>
      <c r="D75" s="24">
        <f>+D78</f>
        <v>155015</v>
      </c>
      <c r="E75" s="44">
        <f>+E78</f>
        <v>215920</v>
      </c>
      <c r="F75" s="44">
        <f>+F78</f>
        <v>267020</v>
      </c>
      <c r="G75" s="44">
        <f>+G78</f>
        <v>118100</v>
      </c>
      <c r="H75" s="24"/>
      <c r="I75" s="44">
        <f>+I78</f>
        <v>201246</v>
      </c>
      <c r="J75" s="24">
        <f>+J78</f>
        <v>957301</v>
      </c>
    </row>
    <row r="76" spans="1:12" x14ac:dyDescent="0.25">
      <c r="A76" s="16" t="s">
        <v>75</v>
      </c>
      <c r="B76" s="21"/>
      <c r="C76" s="21"/>
      <c r="F76" s="18"/>
      <c r="G76" s="18"/>
      <c r="I76" s="18"/>
      <c r="J76" s="3">
        <f>+D76+G76+H76+I76</f>
        <v>0</v>
      </c>
    </row>
    <row r="77" spans="1:12" x14ac:dyDescent="0.25">
      <c r="A77" s="16" t="s">
        <v>76</v>
      </c>
      <c r="B77" s="21">
        <v>0</v>
      </c>
      <c r="C77" s="21"/>
      <c r="F77" s="18"/>
      <c r="G77" s="18"/>
      <c r="I77" s="18"/>
      <c r="J77" s="3">
        <f>+D77+G77+H77+I77</f>
        <v>0</v>
      </c>
    </row>
    <row r="78" spans="1:12" x14ac:dyDescent="0.25">
      <c r="A78" s="16" t="s">
        <v>77</v>
      </c>
      <c r="B78" s="21">
        <v>2540000</v>
      </c>
      <c r="C78" s="21"/>
      <c r="D78" s="3">
        <v>155015</v>
      </c>
      <c r="E78" s="18">
        <v>215920</v>
      </c>
      <c r="F78" s="18">
        <v>267020</v>
      </c>
      <c r="G78" s="18">
        <v>118100</v>
      </c>
      <c r="I78" s="18">
        <v>201246</v>
      </c>
      <c r="J78" s="3">
        <f>+D78+E78+G78+F78+I78</f>
        <v>957301</v>
      </c>
      <c r="L78" s="13"/>
    </row>
    <row r="79" spans="1:12" ht="18.75" x14ac:dyDescent="0.25">
      <c r="A79" s="15" t="s">
        <v>78</v>
      </c>
      <c r="B79" s="24">
        <f>+B80+B81+B82+B83+B84+B85+B86+B87</f>
        <v>0</v>
      </c>
      <c r="C79" s="24"/>
      <c r="D79" s="24">
        <f>+D80+D82+D83+D84+D85+D86+D87</f>
        <v>7022523</v>
      </c>
      <c r="E79" s="24">
        <f>+E80+E82+E83+E84+E85+E86+E87</f>
        <v>29924228</v>
      </c>
      <c r="F79" s="24">
        <f>+F81+F84</f>
        <v>12525000</v>
      </c>
      <c r="G79" s="24">
        <f>+G81+G84</f>
        <v>9923430</v>
      </c>
      <c r="H79" s="24"/>
      <c r="I79" s="24">
        <f>+I81+I84</f>
        <v>14197380</v>
      </c>
      <c r="J79" s="24">
        <f>+J84+J81</f>
        <v>73592561</v>
      </c>
    </row>
    <row r="80" spans="1:12" x14ac:dyDescent="0.25">
      <c r="A80" s="25" t="s">
        <v>79</v>
      </c>
      <c r="B80" s="21"/>
      <c r="C80" s="21"/>
      <c r="F80" s="18"/>
      <c r="G80" s="18"/>
      <c r="I80" s="18"/>
      <c r="J80" s="3">
        <f>+D80+G80+H80+I80</f>
        <v>0</v>
      </c>
    </row>
    <row r="81" spans="1:10" x14ac:dyDescent="0.25">
      <c r="A81" s="16" t="s">
        <v>80</v>
      </c>
      <c r="B81" s="21"/>
      <c r="C81" s="21"/>
      <c r="F81" s="18">
        <v>9667877</v>
      </c>
      <c r="G81" s="18">
        <v>7867799</v>
      </c>
      <c r="I81" s="18"/>
      <c r="J81" s="3">
        <f>+D81+G81+H81+I81+F81</f>
        <v>17535676</v>
      </c>
    </row>
    <row r="82" spans="1:10" x14ac:dyDescent="0.25">
      <c r="A82" s="16" t="s">
        <v>81</v>
      </c>
      <c r="B82" s="21"/>
      <c r="C82" s="21"/>
      <c r="F82" s="18"/>
      <c r="G82" s="18"/>
      <c r="I82" s="18"/>
      <c r="J82" s="3">
        <f t="shared" ref="J82:J83" si="7">+D82+G82+H82+I82</f>
        <v>0</v>
      </c>
    </row>
    <row r="83" spans="1:10" x14ac:dyDescent="0.25">
      <c r="A83" s="25" t="s">
        <v>82</v>
      </c>
      <c r="B83" s="21"/>
      <c r="C83" s="21"/>
      <c r="F83" s="18"/>
      <c r="G83" s="18"/>
      <c r="I83" s="18"/>
      <c r="J83" s="3">
        <f t="shared" si="7"/>
        <v>0</v>
      </c>
    </row>
    <row r="84" spans="1:10" x14ac:dyDescent="0.25">
      <c r="A84" s="16" t="s">
        <v>83</v>
      </c>
      <c r="B84" s="21"/>
      <c r="C84" s="21"/>
      <c r="D84" s="3">
        <v>7022523</v>
      </c>
      <c r="E84" s="38">
        <v>29924228</v>
      </c>
      <c r="F84" s="38">
        <v>2857123</v>
      </c>
      <c r="G84" s="38">
        <v>2055631</v>
      </c>
      <c r="I84" s="38">
        <v>14197380</v>
      </c>
      <c r="J84" s="3">
        <f>+D84+E84+G84+F84+I84</f>
        <v>56056885</v>
      </c>
    </row>
    <row r="85" spans="1:10" x14ac:dyDescent="0.25">
      <c r="A85" s="16" t="s">
        <v>84</v>
      </c>
      <c r="B85" s="21"/>
      <c r="C85" s="21"/>
      <c r="F85" s="18"/>
      <c r="G85" s="18"/>
      <c r="J85" s="3">
        <f>+D85+G85+H85+I85</f>
        <v>0</v>
      </c>
    </row>
    <row r="86" spans="1:10" x14ac:dyDescent="0.25">
      <c r="A86" s="25" t="s">
        <v>85</v>
      </c>
      <c r="B86" s="21"/>
      <c r="C86" s="21"/>
      <c r="F86" s="18"/>
      <c r="G86" s="18"/>
      <c r="J86" s="3">
        <f t="shared" ref="J86:J87" si="8">+D86+G86+H86+I86</f>
        <v>0</v>
      </c>
    </row>
    <row r="87" spans="1:10" x14ac:dyDescent="0.25">
      <c r="A87" s="16" t="s">
        <v>86</v>
      </c>
      <c r="B87" s="21"/>
      <c r="C87" s="21"/>
      <c r="F87" s="18"/>
      <c r="G87" s="18"/>
      <c r="J87" s="3">
        <f t="shared" si="8"/>
        <v>0</v>
      </c>
    </row>
    <row r="88" spans="1:10" ht="18.75" x14ac:dyDescent="0.25">
      <c r="A88" s="15" t="s">
        <v>87</v>
      </c>
      <c r="B88" s="26">
        <f>+B79+B75+B72+B67+B57+B50+B41+B31+B21+B15</f>
        <v>677340411</v>
      </c>
      <c r="C88" s="26"/>
      <c r="D88" s="26">
        <f>+D79+D75+D67+D57+D50+D41+D31+D21+D15</f>
        <v>48838521.670000002</v>
      </c>
      <c r="E88" s="26">
        <f>+E79+E75+E67+E57+E41+E31+E21+E15</f>
        <v>73704926.670000002</v>
      </c>
      <c r="F88" s="26">
        <f>+F79+F75+F57+F41+F31+F21+F15</f>
        <v>60416805.670000002</v>
      </c>
      <c r="G88" s="26">
        <f>+G79+G75+G57+G41+G31+G21+G15</f>
        <v>53929600.670000002</v>
      </c>
      <c r="H88" s="26"/>
      <c r="I88" s="26">
        <f>+I79+I75+I57+I41+I31+I21+I15</f>
        <v>55160255.670000002</v>
      </c>
      <c r="J88" s="26">
        <f>+J79+J75+J57+J41+J31+J21+J15</f>
        <v>292050110.35000002</v>
      </c>
    </row>
    <row r="89" spans="1:10" s="19" customFormat="1" ht="4.5" customHeight="1" x14ac:dyDescent="0.25">
      <c r="A89" s="27"/>
      <c r="B89" s="28"/>
      <c r="C89" s="28"/>
      <c r="D89" s="18"/>
      <c r="E89" s="18"/>
    </row>
    <row r="90" spans="1:10" s="31" customFormat="1" ht="18.75" x14ac:dyDescent="0.25">
      <c r="A90" s="39" t="s">
        <v>88</v>
      </c>
      <c r="B90" s="29"/>
      <c r="C90" s="29"/>
      <c r="D90" s="30"/>
      <c r="E90" s="30"/>
      <c r="G90" s="30"/>
      <c r="J90" s="47"/>
    </row>
    <row r="91" spans="1:10" s="31" customFormat="1" ht="18.75" x14ac:dyDescent="0.25">
      <c r="A91" s="40" t="s">
        <v>89</v>
      </c>
      <c r="B91" s="29"/>
      <c r="C91" s="29"/>
      <c r="D91" s="30"/>
      <c r="E91" s="30"/>
      <c r="G91" s="47"/>
      <c r="I91" s="47"/>
      <c r="J91" s="47"/>
    </row>
    <row r="92" spans="1:10" s="31" customFormat="1" ht="30" x14ac:dyDescent="0.25">
      <c r="A92" s="41" t="s">
        <v>90</v>
      </c>
      <c r="B92" s="29"/>
      <c r="C92" s="29"/>
      <c r="D92" s="30"/>
      <c r="E92" s="30"/>
    </row>
    <row r="93" spans="1:10" s="31" customFormat="1" ht="18.75" x14ac:dyDescent="0.25">
      <c r="A93" s="40" t="s">
        <v>91</v>
      </c>
      <c r="B93" s="29"/>
      <c r="C93" s="29"/>
      <c r="D93" s="30"/>
      <c r="E93" s="30"/>
    </row>
    <row r="94" spans="1:10" s="31" customFormat="1" ht="18.75" x14ac:dyDescent="0.25">
      <c r="A94" s="40" t="s">
        <v>92</v>
      </c>
      <c r="B94" s="29"/>
      <c r="C94" s="29"/>
      <c r="D94" s="30"/>
      <c r="E94" s="30"/>
    </row>
    <row r="95" spans="1:10" s="31" customFormat="1" ht="18.75" x14ac:dyDescent="0.25">
      <c r="A95" s="42" t="s">
        <v>93</v>
      </c>
      <c r="B95" s="29"/>
      <c r="C95" s="29"/>
      <c r="D95" s="30"/>
      <c r="E95" s="30"/>
    </row>
    <row r="96" spans="1:10" s="19" customFormat="1" ht="15.75" customHeight="1" x14ac:dyDescent="0.25">
      <c r="A96" s="27"/>
      <c r="B96" s="28"/>
      <c r="C96" s="28"/>
      <c r="D96" s="18"/>
      <c r="E96" s="18"/>
    </row>
    <row r="97" spans="1:15" s="19" customFormat="1" ht="15.75" customHeight="1" x14ac:dyDescent="0.25">
      <c r="A97" s="27"/>
      <c r="B97" s="28"/>
      <c r="C97" s="28"/>
      <c r="D97" s="18"/>
      <c r="E97" s="18"/>
    </row>
    <row r="98" spans="1:15" s="19" customFormat="1" ht="15.75" customHeight="1" x14ac:dyDescent="0.25">
      <c r="A98" s="27"/>
      <c r="B98" s="28"/>
      <c r="C98" s="28"/>
      <c r="D98" s="18"/>
      <c r="E98" s="18"/>
    </row>
    <row r="99" spans="1:15" s="19" customFormat="1" ht="15.75" customHeight="1" x14ac:dyDescent="0.25">
      <c r="A99" s="27"/>
      <c r="B99" s="28"/>
      <c r="C99" s="28"/>
      <c r="D99" s="18"/>
      <c r="E99" s="18"/>
    </row>
    <row r="100" spans="1:15" s="19" customFormat="1" ht="15.75" customHeight="1" x14ac:dyDescent="0.25">
      <c r="A100" s="27"/>
      <c r="B100" s="28"/>
      <c r="C100" s="28"/>
      <c r="D100" s="18"/>
      <c r="E100" s="18"/>
    </row>
    <row r="101" spans="1:15" s="19" customFormat="1" ht="15.75" customHeight="1" x14ac:dyDescent="0.25">
      <c r="A101" s="27"/>
      <c r="B101" s="28"/>
      <c r="C101" s="28"/>
      <c r="D101" s="18"/>
      <c r="E101" s="18"/>
    </row>
    <row r="102" spans="1:15" s="19" customFormat="1" ht="15.75" customHeight="1" x14ac:dyDescent="0.25">
      <c r="A102" s="27"/>
      <c r="B102" s="28"/>
      <c r="C102" s="28"/>
      <c r="D102" s="18"/>
      <c r="E102" s="18"/>
    </row>
    <row r="103" spans="1:15" s="19" customFormat="1" ht="15.75" customHeight="1" x14ac:dyDescent="0.25">
      <c r="A103" s="27"/>
      <c r="B103" s="28"/>
      <c r="C103" s="28"/>
      <c r="D103" s="18"/>
      <c r="E103" s="18"/>
    </row>
    <row r="104" spans="1:15" s="19" customFormat="1" ht="15.75" customHeight="1" x14ac:dyDescent="0.25">
      <c r="A104" s="27"/>
      <c r="B104" s="28"/>
      <c r="C104" s="28"/>
      <c r="D104" s="18"/>
      <c r="E104" s="18"/>
    </row>
    <row r="105" spans="1:15" x14ac:dyDescent="0.25">
      <c r="A105" s="32" t="s">
        <v>109</v>
      </c>
      <c r="B105"/>
      <c r="C105"/>
      <c r="D105" s="52" t="s">
        <v>103</v>
      </c>
      <c r="E105" s="52"/>
      <c r="F105" s="52"/>
      <c r="G105" s="52"/>
      <c r="H105" s="52"/>
      <c r="I105" s="52"/>
      <c r="J105" s="52"/>
    </row>
    <row r="106" spans="1:15" s="50" customFormat="1" ht="18.75" x14ac:dyDescent="0.3">
      <c r="A106" s="48" t="s">
        <v>94</v>
      </c>
      <c r="B106" s="48"/>
      <c r="C106" s="48"/>
      <c r="D106" s="49" t="s">
        <v>107</v>
      </c>
      <c r="E106" s="49"/>
      <c r="F106" s="49"/>
      <c r="G106" s="49"/>
      <c r="H106" s="49"/>
      <c r="I106" s="49"/>
      <c r="J106" s="49"/>
    </row>
    <row r="107" spans="1:15" s="34" customFormat="1" ht="17.25" customHeight="1" x14ac:dyDescent="0.25">
      <c r="A107" s="33" t="s">
        <v>95</v>
      </c>
      <c r="B107" s="33"/>
      <c r="C107" s="51" t="s">
        <v>108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 x14ac:dyDescent="0.25">
      <c r="B108"/>
      <c r="C108"/>
      <c r="D108" s="69"/>
      <c r="E108" s="69"/>
      <c r="F108" s="69"/>
      <c r="G108" s="69"/>
      <c r="H108" s="69"/>
      <c r="I108" s="69"/>
      <c r="J108" s="69"/>
    </row>
    <row r="109" spans="1:15" x14ac:dyDescent="0.25">
      <c r="A109" s="69" t="s">
        <v>96</v>
      </c>
      <c r="B109" s="69"/>
      <c r="C109" s="69"/>
      <c r="D109" s="69"/>
      <c r="E109" s="69"/>
      <c r="F109" s="69"/>
      <c r="G109" s="69"/>
      <c r="H109" s="69"/>
      <c r="I109" s="69"/>
      <c r="J109" s="69"/>
    </row>
    <row r="110" spans="1:15" ht="18.75" x14ac:dyDescent="0.3">
      <c r="A110" s="70" t="s">
        <v>97</v>
      </c>
      <c r="B110" s="70"/>
      <c r="C110" s="70"/>
      <c r="D110" s="70"/>
      <c r="E110" s="70"/>
      <c r="F110" s="70"/>
      <c r="G110" s="70"/>
      <c r="H110" s="70"/>
      <c r="I110" s="70"/>
      <c r="J110" s="70"/>
    </row>
    <row r="111" spans="1:15" s="33" customFormat="1" ht="15.75" x14ac:dyDescent="0.25">
      <c r="A111" s="51" t="s">
        <v>98</v>
      </c>
      <c r="B111" s="51"/>
      <c r="C111" s="51"/>
      <c r="D111" s="51"/>
      <c r="E111" s="51"/>
      <c r="F111" s="51"/>
      <c r="G111" s="51"/>
      <c r="H111" s="51"/>
      <c r="I111" s="51"/>
      <c r="J111" s="51"/>
    </row>
    <row r="123" spans="1:10" s="3" customFormat="1" ht="15.75" thickBot="1" x14ac:dyDescent="0.3">
      <c r="A123"/>
      <c r="E123" s="18"/>
      <c r="F123"/>
      <c r="G123"/>
      <c r="H123"/>
      <c r="I123"/>
      <c r="J123"/>
    </row>
    <row r="124" spans="1:10" s="3" customFormat="1" ht="15.75" thickBot="1" x14ac:dyDescent="0.3">
      <c r="A124" s="35" t="s">
        <v>99</v>
      </c>
      <c r="E124" s="18"/>
      <c r="F124"/>
      <c r="G124"/>
      <c r="H124"/>
      <c r="I124"/>
      <c r="J124"/>
    </row>
    <row r="125" spans="1:10" s="3" customFormat="1" ht="30.75" thickBot="1" x14ac:dyDescent="0.3">
      <c r="A125" s="36" t="s">
        <v>100</v>
      </c>
      <c r="E125" s="18"/>
      <c r="F125"/>
      <c r="G125"/>
      <c r="H125"/>
      <c r="I125"/>
      <c r="J125"/>
    </row>
    <row r="126" spans="1:10" s="3" customFormat="1" ht="60.75" thickBot="1" x14ac:dyDescent="0.3">
      <c r="A126" s="37" t="s">
        <v>101</v>
      </c>
      <c r="E126" s="18"/>
      <c r="F126"/>
      <c r="G126"/>
      <c r="H126"/>
      <c r="I126"/>
      <c r="J126"/>
    </row>
  </sheetData>
  <autoFilter ref="D13:J13" xr:uid="{D2BFB74B-ED55-4534-B8A7-AF406F3DF790}"/>
  <mergeCells count="17">
    <mergeCell ref="A111:J111"/>
    <mergeCell ref="D108:J108"/>
    <mergeCell ref="A109:J109"/>
    <mergeCell ref="A110:J110"/>
    <mergeCell ref="C107:O107"/>
    <mergeCell ref="D105:J105"/>
    <mergeCell ref="A4:J4"/>
    <mergeCell ref="A5:J5"/>
    <mergeCell ref="A6:J6"/>
    <mergeCell ref="A7:J7"/>
    <mergeCell ref="A8:J8"/>
    <mergeCell ref="A9:J9"/>
    <mergeCell ref="A10:J10"/>
    <mergeCell ref="A12:A13"/>
    <mergeCell ref="B12:B13"/>
    <mergeCell ref="C12:C13"/>
    <mergeCell ref="D12:J12"/>
  </mergeCells>
  <phoneticPr fontId="17" type="noConversion"/>
  <printOptions horizontalCentered="1"/>
  <pageMargins left="0.39370078740157483" right="0.39370078740157483" top="0" bottom="0" header="0.31496062992125984" footer="0.31496062992125984"/>
  <pageSetup scale="49" fitToHeight="5" orientation="landscape" r:id="rId1"/>
  <headerFooter>
    <oddFooter>&amp;R&amp;P</oddFooter>
  </headerFooter>
  <rowBreaks count="1" manualBreakCount="1">
    <brk id="10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2022</vt:lpstr>
      <vt:lpstr>'Ejecucion del gasto 2022'!Área_de_impresión</vt:lpstr>
      <vt:lpstr>'Ejecucion del gasto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Yudelka Almonte Cano</dc:creator>
  <cp:lastModifiedBy>Marielis Tineo</cp:lastModifiedBy>
  <cp:lastPrinted>2022-06-14T12:57:37Z</cp:lastPrinted>
  <dcterms:created xsi:type="dcterms:W3CDTF">2022-02-17T14:35:55Z</dcterms:created>
  <dcterms:modified xsi:type="dcterms:W3CDTF">2022-06-15T15:58:12Z</dcterms:modified>
</cp:coreProperties>
</file>