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BB8966A8-A46B-45D6-9C98-02921191A25D}" xr6:coauthVersionLast="47" xr6:coauthVersionMax="47" xr10:uidLastSave="{00000000-0000-0000-0000-000000000000}"/>
  <bookViews>
    <workbookView xWindow="-120" yWindow="-120" windowWidth="29040" windowHeight="15840" xr2:uid="{C2A63A9B-55EF-448A-9CED-7DEA507AC0CC}"/>
  </bookViews>
  <sheets>
    <sheet name="EJECUCION DEL GASTO" sheetId="1" r:id="rId1"/>
  </sheets>
  <externalReferences>
    <externalReference r:id="rId2"/>
  </externalReferences>
  <definedNames>
    <definedName name="_xlnm._FilterDatabase" localSheetId="0" hidden="1">'EJECUCION DEL GASTO'!$B$11:$D$85</definedName>
    <definedName name="_xlnm.Print_Area" localSheetId="0">'EJECUCION DEL GASTO'!$B$1:$F$103</definedName>
    <definedName name="_xlnm.Print_Titles" localSheetId="0">'EJECUCION DEL GASTO'!$1:$11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E28" i="1"/>
  <c r="F80" i="1"/>
  <c r="F76" i="1"/>
  <c r="E76" i="1"/>
  <c r="E80" i="1"/>
  <c r="E54" i="1"/>
  <c r="E18" i="1"/>
  <c r="D18" i="1"/>
  <c r="E12" i="1"/>
  <c r="E85" i="1" l="1"/>
  <c r="F12" i="1"/>
  <c r="F85" i="1" s="1"/>
  <c r="D38" i="1" l="1"/>
  <c r="D54" i="1"/>
  <c r="C76" i="1"/>
  <c r="C72" i="1"/>
  <c r="C69" i="1"/>
  <c r="C66" i="1"/>
  <c r="C65" i="1"/>
  <c r="C60" i="1"/>
  <c r="C59" i="1"/>
  <c r="C57" i="1"/>
  <c r="C56" i="1"/>
  <c r="C55" i="1"/>
  <c r="C47" i="1"/>
  <c r="C39" i="1"/>
  <c r="C38" i="1" s="1"/>
  <c r="C37" i="1"/>
  <c r="C35" i="1"/>
  <c r="C34" i="1"/>
  <c r="C33" i="1"/>
  <c r="C31" i="1"/>
  <c r="C30" i="1"/>
  <c r="C27" i="1"/>
  <c r="C26" i="1"/>
  <c r="C25" i="1"/>
  <c r="C24" i="1"/>
  <c r="C23" i="1"/>
  <c r="C22" i="1"/>
  <c r="C21" i="1"/>
  <c r="C20" i="1"/>
  <c r="C19" i="1"/>
  <c r="C17" i="1"/>
  <c r="C14" i="1"/>
  <c r="C13" i="1"/>
  <c r="C28" i="1" l="1"/>
  <c r="D85" i="1"/>
  <c r="C18" i="1"/>
  <c r="C12" i="1"/>
  <c r="C54" i="1"/>
  <c r="C64" i="1"/>
  <c r="C85" i="1" s="1"/>
  <c r="C87" i="1" s="1"/>
</calcChain>
</file>

<file path=xl/sharedStrings.xml><?xml version="1.0" encoding="utf-8"?>
<sst xmlns="http://schemas.openxmlformats.org/spreadsheetml/2006/main" count="98" uniqueCount="98">
  <si>
    <t>MINISTERIO DE SALUD PÚBLICA</t>
  </si>
  <si>
    <t xml:space="preserve">CORPORACIÓN DE ACUEDUCTOS Y ALCANTARILLADOS DE PUERTO PLATA </t>
  </si>
  <si>
    <t>CORAAPPLATA</t>
  </si>
  <si>
    <t>Año 2023</t>
  </si>
  <si>
    <t>En RD$</t>
  </si>
  <si>
    <t>Dependencia:  6109-01-01-00-01</t>
  </si>
  <si>
    <t xml:space="preserve">  DETALLE</t>
  </si>
  <si>
    <t>PRESUPUESTO
 APROBADO</t>
  </si>
  <si>
    <t>PRESUPUESTO
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</si>
  <si>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</si>
  <si>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</si>
  <si>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</si>
  <si>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</si>
  <si>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</si>
  <si>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</si>
  <si>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</si>
  <si>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</si>
  <si>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</si>
  <si>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</si>
  <si>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</si>
  <si>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</si>
  <si>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</si>
  <si>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</si>
  <si>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</si>
  <si>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</si>
  <si>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</si>
  <si>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</si>
  <si>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</si>
  <si>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</si>
  <si>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</si>
  <si>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</si>
  <si>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</si>
  <si>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</si>
  <si>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</si>
  <si>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</si>
  <si>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</si>
  <si>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</si>
  <si>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</si>
  <si>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</si>
  <si>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</si>
  <si>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</si>
  <si>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</si>
  <si>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</si>
  <si>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</si>
  <si>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</si>
  <si>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</si>
  <si>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</si>
  <si>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</si>
  <si>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</si>
  <si>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</si>
  <si>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</si>
  <si>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</si>
  <si>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</si>
  <si>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</si>
  <si>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</si>
  <si>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</si>
  <si>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</si>
  <si>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</si>
  <si>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</si>
  <si>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</si>
  <si>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</si>
  <si>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</si>
  <si>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</si>
  <si>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</si>
  <si>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</si>
  <si>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</si>
  <si>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</si>
  <si>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</si>
  <si>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</si>
  <si>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</si>
  <si>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</si>
  <si>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</si>
  <si>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</si>
  <si>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</si>
  <si>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</si>
  <si>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</si>
  <si>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</si>
  <si>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</si>
  <si>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</si>
  <si>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</si>
  <si>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</si>
  <si>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</si>
  <si>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</si>
  <si>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GENERAL: PRESUPUESTO DE GASTO AÑO FISCAL 2023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</si>
  <si>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</si>
  <si>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</si>
  <si>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</si>
  <si>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ENERO</t>
  </si>
  <si>
    <t>EJECUCIÓN DE GASTO Y APLICACIONES FINANCIERAS</t>
  </si>
  <si>
    <t>YUDELKA ALT. ALMONTE CANÓ</t>
  </si>
  <si>
    <t>ENCARGADA PRESUPUESTO</t>
  </si>
  <si>
    <t>______________________________________________</t>
  </si>
  <si>
    <t xml:space="preserve">       MÁXIMO ANTONIO HERRERA SALVADOR</t>
  </si>
  <si>
    <t xml:space="preserve">  DIRECTOR ADMINISTRATIVO Y FINANCIERO</t>
  </si>
  <si>
    <t xml:space="preserve">TOTAL </t>
  </si>
  <si>
    <t xml:space="preserve">                                      OLIVER NAZARIO BRUGAL</t>
  </si>
  <si>
    <t xml:space="preserve">                                        DIRECTOR GENERAL</t>
  </si>
  <si>
    <t>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</si>
</sst>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Palatino Linotype"/>
      <family val="1"/>
    </font>
    <font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6"/>
      <color rgb="FF203862"/>
      <name val="Palatino Linotype"/>
      <family val="1"/>
    </font>
    <font>
      <b/>
      <sz val="14"/>
      <color rgb="FFFF0000"/>
      <name val="Palatino Linotype"/>
      <family val="1"/>
    </font>
    <font>
      <b/>
      <sz val="12"/>
      <color rgb="FF000000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color theme="1"/>
      <name val="Palatino Linotype"/>
      <family val="1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b/>
      <sz val="13"/>
      <color theme="1"/>
      <name val="Palatino Linotype"/>
      <family val="1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rebuchet MS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8"/>
      <color theme="1"/>
      <name val="Palatino Linotype"/>
      <family val="1"/>
    </font>
    <font>
      <sz val="16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sz val="12"/>
      <name val="Palatino Linotype"/>
      <family val="1"/>
    </font>
    <font>
      <b/>
      <u val="singleAccounting"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/>
  </cellStyleXfs>
  <cellXfs count="102">
    <xf numFmtId="0" fontId="0" fillId="0" borderId="0" xfId="0"/>
    <xf numFmtId="0" fontId="3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164" fontId="14" fillId="4" borderId="0" xfId="1" applyFont="1" applyFill="1" applyBorder="1"/>
    <xf numFmtId="164" fontId="14" fillId="0" borderId="0" xfId="1" applyFont="1"/>
    <xf numFmtId="0" fontId="14" fillId="0" borderId="0" xfId="0" applyFont="1"/>
    <xf numFmtId="164" fontId="12" fillId="3" borderId="0" xfId="3" applyNumberFormat="1" applyFont="1" applyBorder="1" applyAlignment="1">
      <alignment horizontal="left" vertical="center"/>
    </xf>
    <xf numFmtId="164" fontId="12" fillId="3" borderId="0" xfId="3" applyNumberFormat="1" applyFont="1" applyBorder="1" applyAlignment="1">
      <alignment horizontal="center" vertical="center"/>
    </xf>
    <xf numFmtId="0" fontId="15" fillId="4" borderId="0" xfId="0" applyFont="1" applyFill="1"/>
    <xf numFmtId="0" fontId="13" fillId="4" borderId="0" xfId="0" applyFont="1" applyFill="1" applyAlignment="1">
      <alignment horizontal="left" vertical="top"/>
    </xf>
    <xf numFmtId="164" fontId="14" fillId="4" borderId="0" xfId="1" applyFont="1" applyFill="1" applyBorder="1" applyAlignment="1">
      <alignment horizontal="center" vertical="center"/>
    </xf>
    <xf numFmtId="164" fontId="13" fillId="0" borderId="0" xfId="1" applyFont="1"/>
    <xf numFmtId="0" fontId="13" fillId="4" borderId="0" xfId="0" applyFont="1" applyFill="1" applyAlignment="1">
      <alignment horizontal="left" vertical="top" indent="2"/>
    </xf>
    <xf numFmtId="164" fontId="14" fillId="4" borderId="0" xfId="1" applyFont="1" applyFill="1" applyAlignment="1">
      <alignment horizontal="center" vertical="center"/>
    </xf>
    <xf numFmtId="164" fontId="12" fillId="3" borderId="4" xfId="3" applyNumberFormat="1" applyFont="1" applyBorder="1" applyAlignment="1">
      <alignment horizontal="left" vertical="center"/>
    </xf>
    <xf numFmtId="164" fontId="12" fillId="3" borderId="0" xfId="3" applyNumberFormat="1" applyFont="1" applyAlignment="1">
      <alignment horizontal="center" vertical="center"/>
    </xf>
    <xf numFmtId="164" fontId="12" fillId="3" borderId="0" xfId="3" applyNumberFormat="1" applyFont="1"/>
    <xf numFmtId="0" fontId="13" fillId="0" borderId="0" xfId="0" applyFont="1" applyAlignment="1">
      <alignment horizontal="left" indent="2"/>
    </xf>
    <xf numFmtId="0" fontId="13" fillId="4" borderId="0" xfId="0" applyFont="1" applyFill="1" applyAlignment="1">
      <alignment horizontal="left" indent="2"/>
    </xf>
    <xf numFmtId="164" fontId="13" fillId="4" borderId="0" xfId="1" applyFont="1" applyFill="1"/>
    <xf numFmtId="0" fontId="13" fillId="4" borderId="0" xfId="0" applyFont="1" applyFill="1"/>
    <xf numFmtId="164" fontId="14" fillId="4" borderId="0" xfId="1" applyFont="1" applyFill="1" applyAlignment="1">
      <alignment horizontal="right" vertical="center"/>
    </xf>
    <xf numFmtId="164" fontId="12" fillId="3" borderId="4" xfId="3" applyNumberFormat="1" applyFont="1" applyBorder="1" applyAlignment="1">
      <alignment horizontal="left" vertical="top"/>
    </xf>
    <xf numFmtId="164" fontId="12" fillId="3" borderId="0" xfId="3" applyNumberFormat="1" applyFont="1" applyAlignment="1">
      <alignment horizontal="center" vertical="top"/>
    </xf>
    <xf numFmtId="164" fontId="12" fillId="3" borderId="0" xfId="3" applyNumberFormat="1" applyFont="1" applyAlignment="1">
      <alignment vertical="top"/>
    </xf>
    <xf numFmtId="0" fontId="15" fillId="4" borderId="0" xfId="0" applyFont="1" applyFill="1" applyAlignment="1">
      <alignment vertical="top"/>
    </xf>
    <xf numFmtId="164" fontId="14" fillId="0" borderId="0" xfId="1" applyFont="1" applyAlignment="1">
      <alignment horizontal="center" vertical="center"/>
    </xf>
    <xf numFmtId="164" fontId="14" fillId="4" borderId="0" xfId="1" applyFont="1" applyFill="1" applyAlignment="1">
      <alignment horizontal="center" vertical="top"/>
    </xf>
    <xf numFmtId="0" fontId="16" fillId="4" borderId="0" xfId="0" applyFont="1" applyFill="1"/>
    <xf numFmtId="0" fontId="17" fillId="0" borderId="0" xfId="0" applyFont="1" applyAlignment="1">
      <alignment horizontal="left" indent="1"/>
    </xf>
    <xf numFmtId="164" fontId="5" fillId="0" borderId="0" xfId="1" applyFont="1" applyAlignment="1">
      <alignment horizontal="center" vertical="center"/>
    </xf>
    <xf numFmtId="164" fontId="3" fillId="0" borderId="0" xfId="1" applyFont="1"/>
    <xf numFmtId="164" fontId="12" fillId="2" borderId="5" xfId="2" applyNumberFormat="1" applyFont="1" applyBorder="1" applyAlignment="1">
      <alignment horizontal="right" vertical="center"/>
    </xf>
    <xf numFmtId="164" fontId="12" fillId="2" borderId="6" xfId="2" applyNumberFormat="1" applyFont="1" applyBorder="1" applyAlignment="1">
      <alignment horizontal="right" vertical="center"/>
    </xf>
    <xf numFmtId="164" fontId="12" fillId="2" borderId="7" xfId="2" applyNumberFormat="1" applyFont="1" applyBorder="1" applyAlignment="1">
      <alignment horizontal="right"/>
    </xf>
    <xf numFmtId="0" fontId="1" fillId="4" borderId="0" xfId="2" applyFill="1"/>
    <xf numFmtId="0" fontId="18" fillId="5" borderId="8" xfId="0" applyFont="1" applyFill="1" applyBorder="1" applyAlignment="1">
      <alignment vertical="center"/>
    </xf>
    <xf numFmtId="164" fontId="19" fillId="4" borderId="8" xfId="1" applyFont="1" applyFill="1" applyBorder="1" applyAlignment="1">
      <alignment horizontal="center" vertical="center"/>
    </xf>
    <xf numFmtId="164" fontId="20" fillId="4" borderId="8" xfId="1" applyFont="1" applyFill="1" applyBorder="1"/>
    <xf numFmtId="0" fontId="21" fillId="4" borderId="0" xfId="0" applyFont="1" applyFill="1"/>
    <xf numFmtId="0" fontId="0" fillId="4" borderId="0" xfId="0" applyFill="1"/>
    <xf numFmtId="0" fontId="18" fillId="5" borderId="0" xfId="0" applyFont="1" applyFill="1" applyAlignment="1">
      <alignment vertical="center"/>
    </xf>
    <xf numFmtId="164" fontId="19" fillId="4" borderId="0" xfId="1" applyFont="1" applyFill="1" applyBorder="1" applyAlignment="1">
      <alignment horizontal="center" vertical="center"/>
    </xf>
    <xf numFmtId="164" fontId="20" fillId="4" borderId="0" xfId="1" applyFont="1" applyFill="1" applyBorder="1"/>
    <xf numFmtId="0" fontId="18" fillId="5" borderId="0" xfId="0" applyFont="1" applyFill="1" applyAlignment="1">
      <alignment horizontal="left" vertical="center"/>
    </xf>
    <xf numFmtId="0" fontId="22" fillId="5" borderId="0" xfId="0" applyFont="1" applyFill="1" applyAlignment="1">
      <alignment vertical="center"/>
    </xf>
    <xf numFmtId="164" fontId="23" fillId="4" borderId="0" xfId="1" applyFont="1" applyFill="1" applyBorder="1" applyAlignment="1">
      <alignment horizontal="center" vertical="center"/>
    </xf>
    <xf numFmtId="164" fontId="23" fillId="4" borderId="0" xfId="1" applyFont="1" applyFill="1" applyBorder="1"/>
    <xf numFmtId="164" fontId="19" fillId="4" borderId="0" xfId="1" applyFont="1" applyFill="1" applyAlignment="1">
      <alignment horizontal="center" vertical="center"/>
    </xf>
    <xf numFmtId="164" fontId="20" fillId="4" borderId="0" xfId="1" applyFont="1" applyFill="1"/>
    <xf numFmtId="0" fontId="3" fillId="4" borderId="0" xfId="0" applyFont="1" applyFill="1"/>
    <xf numFmtId="0" fontId="25" fillId="0" borderId="0" xfId="0" applyFont="1"/>
    <xf numFmtId="0" fontId="20" fillId="0" borderId="0" xfId="0" applyFont="1"/>
    <xf numFmtId="164" fontId="20" fillId="0" borderId="0" xfId="1" applyFont="1"/>
    <xf numFmtId="0" fontId="21" fillId="0" borderId="0" xfId="0" applyFont="1"/>
    <xf numFmtId="164" fontId="28" fillId="0" borderId="0" xfId="1" applyFont="1"/>
    <xf numFmtId="0" fontId="29" fillId="0" borderId="0" xfId="0" applyFont="1"/>
    <xf numFmtId="0" fontId="26" fillId="0" borderId="0" xfId="0" applyFont="1"/>
    <xf numFmtId="164" fontId="26" fillId="0" borderId="0" xfId="1" applyFont="1"/>
    <xf numFmtId="164" fontId="28" fillId="0" borderId="0" xfId="1" applyFont="1" applyAlignment="1">
      <alignment vertical="top"/>
    </xf>
    <xf numFmtId="0" fontId="29" fillId="0" borderId="0" xfId="0" applyFont="1" applyAlignment="1">
      <alignment vertical="top"/>
    </xf>
    <xf numFmtId="0" fontId="26" fillId="0" borderId="0" xfId="0" applyFont="1" applyAlignment="1">
      <alignment vertical="top"/>
    </xf>
    <xf numFmtId="164" fontId="26" fillId="0" borderId="0" xfId="1" applyFont="1" applyAlignment="1">
      <alignment vertical="top"/>
    </xf>
    <xf numFmtId="0" fontId="28" fillId="0" borderId="0" xfId="0" applyFont="1"/>
    <xf numFmtId="164" fontId="5" fillId="4" borderId="4" xfId="3" applyNumberFormat="1" applyFont="1" applyFill="1" applyBorder="1" applyAlignment="1">
      <alignment horizontal="left" vertical="center"/>
    </xf>
    <xf numFmtId="164" fontId="5" fillId="4" borderId="0" xfId="3" applyNumberFormat="1" applyFont="1" applyFill="1" applyAlignment="1">
      <alignment horizontal="center" vertical="center"/>
    </xf>
    <xf numFmtId="164" fontId="5" fillId="4" borderId="0" xfId="3" applyNumberFormat="1" applyFont="1" applyFill="1"/>
    <xf numFmtId="164" fontId="12" fillId="4" borderId="0" xfId="3" applyNumberFormat="1" applyFont="1" applyFill="1"/>
    <xf numFmtId="164" fontId="0" fillId="4" borderId="0" xfId="0" applyNumberFormat="1" applyFill="1"/>
    <xf numFmtId="164" fontId="21" fillId="4" borderId="0" xfId="1" applyFont="1" applyFill="1"/>
    <xf numFmtId="164" fontId="21" fillId="4" borderId="0" xfId="0" applyNumberFormat="1" applyFont="1" applyFill="1"/>
    <xf numFmtId="0" fontId="30" fillId="5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164" fontId="31" fillId="4" borderId="0" xfId="1" applyFont="1" applyFill="1" applyBorder="1" applyAlignment="1">
      <alignment vertical="center"/>
    </xf>
    <xf numFmtId="164" fontId="31" fillId="4" borderId="9" xfId="1" applyFont="1" applyFill="1" applyBorder="1" applyAlignment="1">
      <alignment vertic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7" fillId="0" borderId="10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10" fillId="0" borderId="0" xfId="4" applyFont="1" applyAlignment="1">
      <alignment horizontal="center" vertical="center"/>
    </xf>
    <xf numFmtId="0" fontId="12" fillId="2" borderId="0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 readingOrder="1"/>
    </xf>
    <xf numFmtId="0" fontId="5" fillId="2" borderId="3" xfId="2" applyFont="1" applyBorder="1" applyAlignment="1">
      <alignment horizontal="center" vertical="center" wrapText="1"/>
    </xf>
    <xf numFmtId="0" fontId="5" fillId="2" borderId="1" xfId="2" applyFont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top"/>
    </xf>
    <xf numFmtId="0" fontId="5" fillId="2" borderId="2" xfId="2" applyFont="1" applyBorder="1" applyAlignment="1">
      <alignment horizontal="center" vertical="center" wrapText="1"/>
    </xf>
    <xf numFmtId="0" fontId="5" fillId="2" borderId="0" xfId="2" applyFont="1" applyBorder="1" applyAlignment="1">
      <alignment horizontal="center" vertical="center"/>
    </xf>
    <xf numFmtId="0" fontId="5" fillId="2" borderId="3" xfId="2" applyFont="1" applyBorder="1" applyAlignment="1">
      <alignment horizontal="left" vertical="center" wrapText="1"/>
    </xf>
    <xf numFmtId="0" fontId="5" fillId="2" borderId="1" xfId="2" applyFont="1" applyBorder="1" applyAlignment="1">
      <alignment horizontal="left" vertical="center"/>
    </xf>
    <xf numFmtId="0" fontId="11" fillId="5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  <xf numFmtId="0" fontId="16" fillId="5" borderId="0" xfId="0" applyFont="1" applyFill="1" applyAlignment="1">
      <alignment horizontal="center" vertical="center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FA53814F-50B8-4C0C-A63C-10A73AE9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1131793</xdr:colOff>
      <xdr:row>1</xdr:row>
      <xdr:rowOff>33617</xdr:rowOff>
    </xdr:from>
    <xdr:to>
      <xdr:col>1</xdr:col>
      <xdr:colOff>2027534</xdr:colOff>
      <xdr:row>3</xdr:row>
      <xdr:rowOff>178235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2EA01-E4E8-4BD5-A56E-76C6D8F0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881" y="246529"/>
          <a:ext cx="895741" cy="940235"/>
        </a:xfrm>
        <a:prstGeom prst="rect">
          <a:avLst/>
        </a:prstGeom>
      </xdr:spPr>
    </xdr:pic>
    <xdr:clientData/>
  </xdr:twoCellAnchor>
  <xdr:twoCellAnchor editAs="oneCell">
    <xdr:from>
      <xdr:col>4</xdr:col>
      <xdr:colOff>436255</xdr:colOff>
      <xdr:row>1</xdr:row>
      <xdr:rowOff>89647</xdr:rowOff>
    </xdr:from>
    <xdr:to>
      <xdr:col>4</xdr:col>
      <xdr:colOff>1131794</xdr:colOff>
      <xdr:row>3</xdr:row>
      <xdr:rowOff>134471</xdr:rowOff>
    </xdr:to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FCCCACB9-5568-44AA-8F49-11971A1E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3814" y="302559"/>
          <a:ext cx="695539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3\PRESUPUESTO%202023\PRESUPUESTO%202023%20DIGITACION%2028-10-2022.xlsx" TargetMode="External"/><Relationship Id="rId1" Type="http://schemas.openxmlformats.org/officeDocument/2006/relationships/externalLinkPath" Target="file:///Z:\Presupuesto\Confidencial\A&#209;O%20FISCAL%202023\PRESUPUESTO%202023\PRESUPUESTO%202023%20DIGITACION%2028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. SIN MONTO"/>
      <sheetName val="Estructura Programática"/>
      <sheetName val="RESUMEN DEL GASTO (2)"/>
      <sheetName val="RESUMEN DEL GASTO"/>
      <sheetName val="Resumen "/>
      <sheetName val="Ingreso "/>
      <sheetName val="Egreso"/>
      <sheetName val=" DIREC. GENERAL 01-00-00-0001"/>
      <sheetName val="ADM 01-00-00-0002"/>
      <sheetName val="GEST.CALI AG. 03-00-00-0002 LAB"/>
      <sheetName val="COORD SUPERV 03-00-00-0003 ING."/>
      <sheetName val="GESTION AMB. RIES.03-00-00-0004"/>
      <sheetName val="PROD AGUA POTABLE 11-03-00-0001"/>
      <sheetName val="MICRO-MEDICION 11-03-00-0003"/>
      <sheetName val="11-04-00-01. SUMINISTRO A,P"/>
      <sheetName val="MANTENIMIENTO  12-1-00-02"/>
      <sheetName val="12-04-00-02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19">
          <cell r="L19">
            <v>204377704</v>
          </cell>
        </row>
        <row r="20">
          <cell r="L20">
            <v>179233105</v>
          </cell>
        </row>
        <row r="24">
          <cell r="L24">
            <v>1996000</v>
          </cell>
        </row>
        <row r="39">
          <cell r="L39">
            <v>23148599</v>
          </cell>
        </row>
        <row r="49">
          <cell r="L49">
            <v>226377204</v>
          </cell>
        </row>
        <row r="55">
          <cell r="L55">
            <v>9100000</v>
          </cell>
        </row>
        <row r="58">
          <cell r="L58">
            <v>2190000</v>
          </cell>
        </row>
        <row r="62">
          <cell r="L62">
            <v>350000</v>
          </cell>
        </row>
        <row r="65">
          <cell r="L65">
            <v>3300000</v>
          </cell>
        </row>
        <row r="71">
          <cell r="L71">
            <v>1300000</v>
          </cell>
        </row>
        <row r="73">
          <cell r="L73">
            <v>2500000</v>
          </cell>
        </row>
        <row r="80">
          <cell r="L80">
            <v>66293469</v>
          </cell>
        </row>
        <row r="92">
          <cell r="L92">
            <v>2000000</v>
          </cell>
        </row>
        <row r="94">
          <cell r="L94">
            <v>385000</v>
          </cell>
        </row>
        <row r="98">
          <cell r="L98">
            <v>633700</v>
          </cell>
        </row>
        <row r="102">
          <cell r="L102">
            <v>2150000</v>
          </cell>
        </row>
        <row r="106">
          <cell r="L106">
            <v>3505000</v>
          </cell>
        </row>
        <row r="115">
          <cell r="L115">
            <v>20400000</v>
          </cell>
        </row>
        <row r="125">
          <cell r="L125">
            <v>3890000</v>
          </cell>
        </row>
        <row r="133">
          <cell r="L133">
            <v>2100000</v>
          </cell>
        </row>
        <row r="140">
          <cell r="L140">
            <v>1400000</v>
          </cell>
        </row>
        <row r="144">
          <cell r="L144">
            <v>100000</v>
          </cell>
        </row>
        <row r="146">
          <cell r="L146">
            <v>3300000</v>
          </cell>
        </row>
        <row r="150">
          <cell r="L150">
            <v>1400000</v>
          </cell>
        </row>
        <row r="155">
          <cell r="L155">
            <v>100000</v>
          </cell>
        </row>
        <row r="158">
          <cell r="L158">
            <v>500000</v>
          </cell>
        </row>
        <row r="160">
          <cell r="L160">
            <v>150300000</v>
          </cell>
        </row>
        <row r="162">
          <cell r="L162">
            <v>707952077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053B-A81D-412A-AE71-167C07209B62}">
  <sheetPr>
    <tabColor rgb="FFFFFF00"/>
  </sheetPr>
  <dimension ref="A2:P103"/>
  <sheetViews>
    <sheetView showGridLines="0" tabSelected="1" zoomScale="85" zoomScaleNormal="85" workbookViewId="0">
      <selection activeCell="L10" sqref="L10"/>
    </sheetView>
  </sheetViews>
  <sheetFormatPr baseColWidth="10" defaultColWidth="11.42578125" defaultRowHeight="16.5" x14ac:dyDescent="0.3"/>
  <cols>
    <col min="1" max="1" width="2.5703125" customWidth="1"/>
    <col min="2" max="2" width="102.42578125" style="55" bestFit="1" customWidth="1"/>
    <col min="3" max="3" width="23.5703125" style="56" customWidth="1"/>
    <col min="4" max="4" width="19" style="56" bestFit="1" customWidth="1"/>
    <col min="5" max="5" width="19.5703125" style="57" bestFit="1" customWidth="1"/>
    <col min="6" max="6" width="19.5703125" bestFit="1" customWidth="1"/>
  </cols>
  <sheetData>
    <row r="2" spans="1:8" s="1" customFormat="1" ht="39.75" x14ac:dyDescent="0.3">
      <c r="B2" s="87" t="s">
        <v>0</v>
      </c>
      <c r="C2" s="87"/>
      <c r="D2" s="87"/>
      <c r="E2" s="87"/>
      <c r="F2" s="87"/>
    </row>
    <row r="3" spans="1:8" s="1" customFormat="1" ht="22.5" x14ac:dyDescent="0.3">
      <c r="A3" s="88" t="s">
        <v>1</v>
      </c>
      <c r="B3" s="88"/>
      <c r="C3" s="88"/>
      <c r="D3" s="88"/>
      <c r="E3" s="88"/>
      <c r="F3" s="88"/>
    </row>
    <row r="4" spans="1:8" s="1" customFormat="1" ht="22.5" x14ac:dyDescent="0.3">
      <c r="B4" s="88" t="s">
        <v>2</v>
      </c>
      <c r="C4" s="88"/>
      <c r="D4" s="88"/>
      <c r="E4" s="88"/>
      <c r="F4" s="88"/>
    </row>
    <row r="5" spans="1:8" s="1" customFormat="1" ht="18" x14ac:dyDescent="0.3">
      <c r="A5" s="89" t="s">
        <v>3</v>
      </c>
      <c r="B5" s="89"/>
      <c r="C5" s="89"/>
      <c r="D5" s="89"/>
      <c r="E5" s="89"/>
      <c r="F5" s="89"/>
    </row>
    <row r="6" spans="1:8" s="1" customFormat="1" ht="22.5" x14ac:dyDescent="0.3">
      <c r="A6" s="90" t="s">
        <v>88</v>
      </c>
      <c r="B6" s="90"/>
      <c r="C6" s="90"/>
      <c r="D6" s="90"/>
      <c r="E6" s="90"/>
      <c r="F6" s="90"/>
      <c r="G6" s="2"/>
      <c r="H6" s="2"/>
    </row>
    <row r="7" spans="1:8" s="1" customFormat="1" ht="18" x14ac:dyDescent="0.3">
      <c r="A7" s="91" t="s">
        <v>4</v>
      </c>
      <c r="B7" s="91"/>
      <c r="C7" s="91"/>
      <c r="D7" s="91"/>
      <c r="E7" s="91"/>
      <c r="F7" s="91"/>
    </row>
    <row r="8" spans="1:8" s="1" customFormat="1" ht="25.5" x14ac:dyDescent="0.3">
      <c r="A8" s="85" t="s">
        <v>5</v>
      </c>
      <c r="B8" s="85"/>
      <c r="C8" s="85"/>
      <c r="D8" s="85"/>
      <c r="E8" s="85"/>
      <c r="F8" s="85"/>
    </row>
    <row r="9" spans="1:8" s="3" customFormat="1" ht="16.5" customHeight="1" x14ac:dyDescent="0.35">
      <c r="B9" s="86" t="s">
        <v>6</v>
      </c>
      <c r="C9" s="95" t="s">
        <v>7</v>
      </c>
      <c r="D9" s="97" t="s">
        <v>8</v>
      </c>
      <c r="E9" s="92" t="s">
        <v>87</v>
      </c>
      <c r="F9" s="92" t="s">
        <v>94</v>
      </c>
    </row>
    <row r="10" spans="1:8" s="4" customFormat="1" ht="31.5" customHeight="1" x14ac:dyDescent="0.25">
      <c r="B10" s="86"/>
      <c r="C10" s="96"/>
      <c r="D10" s="98"/>
      <c r="E10" s="93"/>
      <c r="F10" s="93"/>
    </row>
    <row r="11" spans="1:8" s="8" customFormat="1" ht="21" x14ac:dyDescent="0.4">
      <c r="B11" s="5" t="s">
        <v>9</v>
      </c>
      <c r="C11" s="6"/>
      <c r="D11" s="7"/>
    </row>
    <row r="12" spans="1:8" s="11" customFormat="1" ht="21" x14ac:dyDescent="0.4">
      <c r="B12" s="9" t="s">
        <v>10</v>
      </c>
      <c r="C12" s="10">
        <f>+C13+C14+C17</f>
        <v>204377704</v>
      </c>
      <c r="D12" s="9"/>
      <c r="E12" s="9">
        <f>+E13</f>
        <v>94510.2</v>
      </c>
      <c r="F12" s="9">
        <f>+E12</f>
        <v>94510.2</v>
      </c>
    </row>
    <row r="13" spans="1:8" s="3" customFormat="1" ht="21" x14ac:dyDescent="0.35">
      <c r="B13" s="12" t="s">
        <v>11</v>
      </c>
      <c r="C13" s="13">
        <f>+'[1]Resumen '!L20</f>
        <v>179233105</v>
      </c>
      <c r="D13" s="14"/>
      <c r="E13" s="14">
        <v>94510.2</v>
      </c>
    </row>
    <row r="14" spans="1:8" s="3" customFormat="1" ht="21" x14ac:dyDescent="0.35">
      <c r="B14" s="15" t="s">
        <v>12</v>
      </c>
      <c r="C14" s="16">
        <f>+'[1]Resumen '!L24</f>
        <v>1996000</v>
      </c>
      <c r="D14" s="14"/>
    </row>
    <row r="15" spans="1:8" s="3" customFormat="1" ht="21" x14ac:dyDescent="0.35">
      <c r="B15" s="15" t="s">
        <v>13</v>
      </c>
      <c r="C15" s="16"/>
      <c r="D15" s="14"/>
    </row>
    <row r="16" spans="1:8" s="3" customFormat="1" ht="21" x14ac:dyDescent="0.35">
      <c r="B16" s="15" t="s">
        <v>14</v>
      </c>
      <c r="C16" s="16"/>
      <c r="D16" s="14"/>
    </row>
    <row r="17" spans="2:6" s="3" customFormat="1" ht="21" x14ac:dyDescent="0.35">
      <c r="B17" s="15" t="s">
        <v>15</v>
      </c>
      <c r="C17" s="16">
        <f>+'[1]Resumen '!L39</f>
        <v>23148599</v>
      </c>
      <c r="D17" s="14"/>
    </row>
    <row r="18" spans="2:6" s="11" customFormat="1" ht="21" x14ac:dyDescent="0.4">
      <c r="B18" s="17" t="s">
        <v>16</v>
      </c>
      <c r="C18" s="18">
        <f>+C19+C20+C21+C22+C23+C24+C25+C26+C27</f>
        <v>313410673</v>
      </c>
      <c r="D18" s="19">
        <f>+D19+D20+D21+D22+D23+D25+D26+D27</f>
        <v>0</v>
      </c>
      <c r="E18" s="19">
        <f>+E19+E20+E21+E22+E23+E26++E27+E25</f>
        <v>26237047.080000002</v>
      </c>
      <c r="F18" s="19">
        <v>26237047.080000002</v>
      </c>
    </row>
    <row r="19" spans="2:6" s="3" customFormat="1" ht="21" x14ac:dyDescent="0.35">
      <c r="B19" s="20" t="s">
        <v>17</v>
      </c>
      <c r="C19" s="16">
        <f>+'[1]Resumen '!L49</f>
        <v>226377204</v>
      </c>
      <c r="D19" s="14"/>
      <c r="E19" s="14">
        <v>18421673.670000002</v>
      </c>
    </row>
    <row r="20" spans="2:6" s="3" customFormat="1" ht="21" x14ac:dyDescent="0.35">
      <c r="B20" s="20" t="s">
        <v>18</v>
      </c>
      <c r="C20" s="16">
        <f>+'[1]Resumen '!L55</f>
        <v>9100000</v>
      </c>
      <c r="D20" s="14"/>
      <c r="E20" s="14">
        <v>45503.5</v>
      </c>
    </row>
    <row r="21" spans="2:6" s="3" customFormat="1" ht="21" x14ac:dyDescent="0.35">
      <c r="B21" s="20" t="s">
        <v>19</v>
      </c>
      <c r="C21" s="16">
        <f>+'[1]Resumen '!L58</f>
        <v>2190000</v>
      </c>
      <c r="D21" s="14"/>
      <c r="E21" s="14">
        <v>18240</v>
      </c>
    </row>
    <row r="22" spans="2:6" s="3" customFormat="1" ht="21" x14ac:dyDescent="0.35">
      <c r="B22" s="20" t="s">
        <v>20</v>
      </c>
      <c r="C22" s="16">
        <f>+'[1]Resumen '!L62</f>
        <v>350000</v>
      </c>
      <c r="D22" s="14"/>
      <c r="E22" s="14">
        <v>16400</v>
      </c>
    </row>
    <row r="23" spans="2:6" s="3" customFormat="1" ht="21" x14ac:dyDescent="0.35">
      <c r="B23" s="20" t="s">
        <v>21</v>
      </c>
      <c r="C23" s="16">
        <f>+'[1]Resumen '!L65</f>
        <v>3300000</v>
      </c>
      <c r="D23" s="14"/>
      <c r="E23" s="14">
        <v>564712.42000000004</v>
      </c>
    </row>
    <row r="24" spans="2:6" s="3" customFormat="1" ht="21" x14ac:dyDescent="0.35">
      <c r="B24" s="20" t="s">
        <v>22</v>
      </c>
      <c r="C24" s="16">
        <f>+'[1]Resumen '!L71</f>
        <v>1300000</v>
      </c>
      <c r="D24" s="14"/>
      <c r="E24" s="14"/>
    </row>
    <row r="25" spans="2:6" s="3" customFormat="1" ht="21" x14ac:dyDescent="0.35">
      <c r="B25" s="20" t="s">
        <v>23</v>
      </c>
      <c r="C25" s="16">
        <f>+'[1]Resumen '!L73</f>
        <v>2500000</v>
      </c>
      <c r="D25" s="14"/>
      <c r="E25" s="14">
        <v>901275.32</v>
      </c>
    </row>
    <row r="26" spans="2:6" s="3" customFormat="1" ht="21" x14ac:dyDescent="0.35">
      <c r="B26" s="20" t="s">
        <v>24</v>
      </c>
      <c r="C26" s="16">
        <f>+'[1]Resumen '!L80</f>
        <v>66293469</v>
      </c>
      <c r="D26" s="14"/>
      <c r="E26" s="14">
        <v>6171569.4699999997</v>
      </c>
    </row>
    <row r="27" spans="2:6" s="3" customFormat="1" ht="21" x14ac:dyDescent="0.35">
      <c r="B27" s="20" t="s">
        <v>25</v>
      </c>
      <c r="C27" s="16">
        <f>+'[1]Resumen '!L92</f>
        <v>2000000</v>
      </c>
      <c r="D27" s="14"/>
      <c r="E27" s="14">
        <v>97672.7</v>
      </c>
    </row>
    <row r="28" spans="2:6" s="11" customFormat="1" ht="21" x14ac:dyDescent="0.4">
      <c r="B28" s="17" t="s">
        <v>26</v>
      </c>
      <c r="C28" s="18">
        <f>+C30+C31+C33+C34+C35+C36+C37</f>
        <v>30963700</v>
      </c>
      <c r="D28" s="19"/>
      <c r="E28" s="19">
        <f>+E29+E30+E31+E32+E33+E34+E35+E37</f>
        <v>938638.15</v>
      </c>
      <c r="F28" s="19">
        <v>938638.15</v>
      </c>
    </row>
    <row r="29" spans="2:6" s="23" customFormat="1" ht="21" x14ac:dyDescent="0.35">
      <c r="B29" s="21" t="s">
        <v>27</v>
      </c>
      <c r="C29" s="16"/>
      <c r="E29" s="22"/>
    </row>
    <row r="30" spans="2:6" s="3" customFormat="1" ht="21" x14ac:dyDescent="0.35">
      <c r="B30" s="20" t="s">
        <v>28</v>
      </c>
      <c r="C30" s="16">
        <f>+'[1]Resumen '!L94</f>
        <v>385000</v>
      </c>
      <c r="E30" s="14">
        <v>24281.01</v>
      </c>
    </row>
    <row r="31" spans="2:6" s="3" customFormat="1" ht="21" x14ac:dyDescent="0.35">
      <c r="B31" s="20" t="s">
        <v>29</v>
      </c>
      <c r="C31" s="16">
        <f>+'[1]Resumen '!L98</f>
        <v>633700</v>
      </c>
      <c r="E31" s="14">
        <v>4235</v>
      </c>
    </row>
    <row r="32" spans="2:6" s="23" customFormat="1" ht="21" x14ac:dyDescent="0.35">
      <c r="B32" s="21" t="s">
        <v>30</v>
      </c>
      <c r="C32" s="24"/>
      <c r="E32" s="22"/>
    </row>
    <row r="33" spans="2:6" s="3" customFormat="1" ht="22.5" customHeight="1" x14ac:dyDescent="0.35">
      <c r="B33" s="20" t="s">
        <v>31</v>
      </c>
      <c r="C33" s="16">
        <f>+'[1]Resumen '!L102</f>
        <v>2150000</v>
      </c>
      <c r="E33" s="14">
        <v>46838.9</v>
      </c>
    </row>
    <row r="34" spans="2:6" s="3" customFormat="1" ht="21" x14ac:dyDescent="0.35">
      <c r="B34" s="20" t="s">
        <v>32</v>
      </c>
      <c r="C34" s="16">
        <f>+'[1]Resumen '!L106</f>
        <v>3505000</v>
      </c>
      <c r="E34" s="14">
        <v>115072.91</v>
      </c>
    </row>
    <row r="35" spans="2:6" s="3" customFormat="1" ht="21" x14ac:dyDescent="0.35">
      <c r="B35" s="20" t="s">
        <v>33</v>
      </c>
      <c r="C35" s="16">
        <f>+'[1]Resumen '!L115</f>
        <v>20400000</v>
      </c>
      <c r="E35" s="14">
        <v>646660</v>
      </c>
    </row>
    <row r="36" spans="2:6" s="3" customFormat="1" ht="21" x14ac:dyDescent="0.35">
      <c r="B36" s="20" t="s">
        <v>34</v>
      </c>
      <c r="C36" s="16"/>
      <c r="E36" s="14"/>
    </row>
    <row r="37" spans="2:6" s="3" customFormat="1" ht="21" x14ac:dyDescent="0.35">
      <c r="B37" s="20" t="s">
        <v>35</v>
      </c>
      <c r="C37" s="16">
        <f>+'[1]Resumen '!L125</f>
        <v>3890000</v>
      </c>
      <c r="E37" s="14">
        <v>101550.33</v>
      </c>
    </row>
    <row r="38" spans="2:6" s="28" customFormat="1" ht="21" x14ac:dyDescent="0.25">
      <c r="B38" s="25" t="s">
        <v>36</v>
      </c>
      <c r="C38" s="26">
        <f>+C39</f>
        <v>2100000</v>
      </c>
      <c r="D38" s="27">
        <f>+D39+D40+D41+D42+D43+D44+D45+D46</f>
        <v>0</v>
      </c>
      <c r="E38" s="27"/>
      <c r="F38" s="27"/>
    </row>
    <row r="39" spans="2:6" s="3" customFormat="1" ht="21" x14ac:dyDescent="0.35">
      <c r="B39" s="20" t="s">
        <v>37</v>
      </c>
      <c r="C39" s="16">
        <f>+'[1]Resumen '!L133</f>
        <v>2100000</v>
      </c>
      <c r="D39" s="14"/>
    </row>
    <row r="40" spans="2:6" s="3" customFormat="1" ht="21" x14ac:dyDescent="0.35">
      <c r="B40" s="20" t="s">
        <v>38</v>
      </c>
      <c r="C40" s="29"/>
      <c r="D40" s="14"/>
    </row>
    <row r="41" spans="2:6" s="3" customFormat="1" ht="21" x14ac:dyDescent="0.35">
      <c r="B41" s="20" t="s">
        <v>39</v>
      </c>
      <c r="C41" s="29"/>
      <c r="D41" s="14"/>
    </row>
    <row r="42" spans="2:6" s="3" customFormat="1" ht="21" x14ac:dyDescent="0.35">
      <c r="B42" s="20" t="s">
        <v>40</v>
      </c>
      <c r="C42" s="29">
        <v>0</v>
      </c>
      <c r="D42" s="14"/>
    </row>
    <row r="43" spans="2:6" s="3" customFormat="1" ht="21" x14ac:dyDescent="0.35">
      <c r="B43" s="20" t="s">
        <v>41</v>
      </c>
      <c r="C43" s="29">
        <v>0</v>
      </c>
      <c r="D43" s="14"/>
    </row>
    <row r="44" spans="2:6" s="3" customFormat="1" ht="21" x14ac:dyDescent="0.35">
      <c r="B44" s="20" t="s">
        <v>42</v>
      </c>
      <c r="C44" s="29">
        <v>0</v>
      </c>
      <c r="D44" s="14"/>
    </row>
    <row r="45" spans="2:6" s="3" customFormat="1" ht="21" x14ac:dyDescent="0.35">
      <c r="B45" s="20" t="s">
        <v>43</v>
      </c>
      <c r="C45" s="29">
        <v>0</v>
      </c>
      <c r="D45" s="14"/>
    </row>
    <row r="46" spans="2:6" s="3" customFormat="1" ht="21" x14ac:dyDescent="0.35">
      <c r="B46" s="20" t="s">
        <v>44</v>
      </c>
      <c r="C46" s="29">
        <v>0</v>
      </c>
      <c r="D46" s="14"/>
    </row>
    <row r="47" spans="2:6" s="11" customFormat="1" ht="21" x14ac:dyDescent="0.4">
      <c r="B47" s="17" t="s">
        <v>45</v>
      </c>
      <c r="C47" s="18">
        <f t="shared" ref="C47" si="0">+C48+C49+C50+C51+C52+C53</f>
        <v>0</v>
      </c>
      <c r="D47" s="19"/>
      <c r="E47" s="19"/>
      <c r="F47" s="19"/>
    </row>
    <row r="48" spans="2:6" s="3" customFormat="1" ht="21" x14ac:dyDescent="0.35">
      <c r="B48" s="20" t="s">
        <v>46</v>
      </c>
      <c r="C48" s="29">
        <v>0</v>
      </c>
      <c r="D48" s="14"/>
    </row>
    <row r="49" spans="2:6" s="3" customFormat="1" ht="21" x14ac:dyDescent="0.35">
      <c r="B49" s="20" t="s">
        <v>47</v>
      </c>
      <c r="C49" s="29">
        <v>0</v>
      </c>
      <c r="D49" s="14"/>
    </row>
    <row r="50" spans="2:6" s="3" customFormat="1" ht="21" x14ac:dyDescent="0.35">
      <c r="B50" s="20" t="s">
        <v>48</v>
      </c>
      <c r="C50" s="29">
        <v>0</v>
      </c>
      <c r="D50" s="14"/>
    </row>
    <row r="51" spans="2:6" s="3" customFormat="1" ht="21" x14ac:dyDescent="0.35">
      <c r="B51" s="20" t="s">
        <v>49</v>
      </c>
      <c r="C51" s="29">
        <v>0</v>
      </c>
      <c r="D51" s="14"/>
    </row>
    <row r="52" spans="2:6" s="3" customFormat="1" ht="21" x14ac:dyDescent="0.35">
      <c r="B52" s="20" t="s">
        <v>50</v>
      </c>
      <c r="C52" s="29">
        <v>0</v>
      </c>
      <c r="D52" s="14"/>
    </row>
    <row r="53" spans="2:6" s="3" customFormat="1" ht="21" x14ac:dyDescent="0.35">
      <c r="B53" s="20" t="s">
        <v>51</v>
      </c>
      <c r="C53" s="29">
        <v>0</v>
      </c>
      <c r="D53" s="14"/>
    </row>
    <row r="54" spans="2:6" s="11" customFormat="1" ht="21.75" customHeight="1" x14ac:dyDescent="0.4">
      <c r="B54" s="17" t="s">
        <v>52</v>
      </c>
      <c r="C54" s="18">
        <f>+C55+C56+C57+C58+C59+C60+C61+C62+C63</f>
        <v>6300000</v>
      </c>
      <c r="D54" s="19">
        <f>+D55+D56+D57+D58+D59+D60+D61+D62+D63</f>
        <v>0</v>
      </c>
      <c r="E54" s="19">
        <f>+E55+E57+E59</f>
        <v>162148.98000000001</v>
      </c>
      <c r="F54" s="19">
        <f>+E54</f>
        <v>162148.98000000001</v>
      </c>
    </row>
    <row r="55" spans="2:6" s="3" customFormat="1" ht="21" x14ac:dyDescent="0.35">
      <c r="B55" s="20" t="s">
        <v>53</v>
      </c>
      <c r="C55" s="16">
        <f>+'[1]Resumen '!L140</f>
        <v>1400000</v>
      </c>
      <c r="D55" s="14"/>
      <c r="E55" s="14">
        <v>4993.97</v>
      </c>
    </row>
    <row r="56" spans="2:6" s="3" customFormat="1" ht="21" x14ac:dyDescent="0.35">
      <c r="B56" s="20" t="s">
        <v>54</v>
      </c>
      <c r="C56" s="16">
        <f>+'[1]Resumen '!L144</f>
        <v>100000</v>
      </c>
      <c r="D56" s="14"/>
      <c r="E56" s="14"/>
    </row>
    <row r="57" spans="2:6" s="3" customFormat="1" ht="21" x14ac:dyDescent="0.35">
      <c r="B57" s="20" t="s">
        <v>55</v>
      </c>
      <c r="C57" s="16">
        <f>+'[1]Resumen '!L146</f>
        <v>3300000</v>
      </c>
      <c r="D57" s="14"/>
      <c r="E57" s="14">
        <v>1395.01</v>
      </c>
    </row>
    <row r="58" spans="2:6" s="3" customFormat="1" ht="21" x14ac:dyDescent="0.35">
      <c r="B58" s="20" t="s">
        <v>56</v>
      </c>
      <c r="C58" s="16"/>
      <c r="D58" s="14"/>
      <c r="E58" s="14"/>
    </row>
    <row r="59" spans="2:6" s="3" customFormat="1" ht="21" x14ac:dyDescent="0.35">
      <c r="B59" s="20" t="s">
        <v>57</v>
      </c>
      <c r="C59" s="30">
        <f>+'[1]Resumen '!L150</f>
        <v>1400000</v>
      </c>
      <c r="D59" s="14"/>
      <c r="E59" s="14">
        <v>155760</v>
      </c>
    </row>
    <row r="60" spans="2:6" s="3" customFormat="1" ht="21" x14ac:dyDescent="0.35">
      <c r="B60" s="20" t="s">
        <v>58</v>
      </c>
      <c r="C60" s="16">
        <f>+'[1]Resumen '!L155</f>
        <v>100000</v>
      </c>
      <c r="D60" s="14"/>
      <c r="E60" s="14"/>
    </row>
    <row r="61" spans="2:6" s="3" customFormat="1" ht="21" x14ac:dyDescent="0.35">
      <c r="B61" s="20" t="s">
        <v>59</v>
      </c>
      <c r="C61" s="16">
        <v>0</v>
      </c>
      <c r="D61" s="14"/>
      <c r="E61" s="14"/>
    </row>
    <row r="62" spans="2:6" s="3" customFormat="1" ht="21" x14ac:dyDescent="0.35">
      <c r="B62" s="20" t="s">
        <v>60</v>
      </c>
      <c r="C62" s="16">
        <v>0</v>
      </c>
      <c r="D62" s="14"/>
      <c r="E62" s="14"/>
    </row>
    <row r="63" spans="2:6" s="3" customFormat="1" ht="21" x14ac:dyDescent="0.35">
      <c r="B63" s="20" t="s">
        <v>61</v>
      </c>
      <c r="C63" s="29">
        <v>0</v>
      </c>
      <c r="D63" s="14"/>
      <c r="E63" s="14"/>
    </row>
    <row r="64" spans="2:6" s="31" customFormat="1" ht="22.5" customHeight="1" x14ac:dyDescent="0.4">
      <c r="B64" s="17" t="s">
        <v>62</v>
      </c>
      <c r="C64" s="18">
        <f t="shared" ref="C64" si="1">+C65+C66+C67+C68</f>
        <v>150800000</v>
      </c>
      <c r="D64" s="19"/>
      <c r="E64" s="19"/>
      <c r="F64" s="19"/>
    </row>
    <row r="65" spans="2:6" s="3" customFormat="1" ht="21" x14ac:dyDescent="0.35">
      <c r="B65" s="20" t="s">
        <v>63</v>
      </c>
      <c r="C65" s="29">
        <f>+'[1]Resumen '!L158</f>
        <v>500000</v>
      </c>
      <c r="D65" s="14"/>
    </row>
    <row r="66" spans="2:6" s="3" customFormat="1" ht="21" x14ac:dyDescent="0.35">
      <c r="B66" s="20" t="s">
        <v>64</v>
      </c>
      <c r="C66" s="16">
        <f>+'[1]Resumen '!L160</f>
        <v>150300000</v>
      </c>
      <c r="D66" s="14"/>
    </row>
    <row r="67" spans="2:6" s="3" customFormat="1" ht="21" x14ac:dyDescent="0.35">
      <c r="B67" s="20" t="s">
        <v>65</v>
      </c>
      <c r="C67" s="29"/>
      <c r="D67" s="14"/>
    </row>
    <row r="68" spans="2:6" s="3" customFormat="1" ht="21" x14ac:dyDescent="0.35">
      <c r="B68" s="20" t="s">
        <v>66</v>
      </c>
      <c r="C68" s="29"/>
      <c r="D68" s="14"/>
    </row>
    <row r="69" spans="2:6" s="11" customFormat="1" ht="21" x14ac:dyDescent="0.4">
      <c r="B69" s="17" t="s">
        <v>67</v>
      </c>
      <c r="C69" s="18">
        <f>+C70+C71</f>
        <v>0</v>
      </c>
      <c r="D69" s="19"/>
      <c r="E69" s="19"/>
      <c r="F69" s="19"/>
    </row>
    <row r="70" spans="2:6" s="3" customFormat="1" ht="21" x14ac:dyDescent="0.35">
      <c r="B70" s="20" t="s">
        <v>68</v>
      </c>
      <c r="C70" s="29">
        <v>0</v>
      </c>
      <c r="D70" s="14"/>
    </row>
    <row r="71" spans="2:6" s="3" customFormat="1" ht="21" x14ac:dyDescent="0.35">
      <c r="B71" s="20" t="s">
        <v>69</v>
      </c>
      <c r="C71" s="29">
        <v>0</v>
      </c>
      <c r="D71" s="14"/>
    </row>
    <row r="72" spans="2:6" s="11" customFormat="1" ht="21" x14ac:dyDescent="0.4">
      <c r="B72" s="17" t="s">
        <v>70</v>
      </c>
      <c r="C72" s="18">
        <f>+C75</f>
        <v>0</v>
      </c>
      <c r="D72" s="19"/>
      <c r="E72" s="19"/>
      <c r="F72" s="19"/>
    </row>
    <row r="73" spans="2:6" s="3" customFormat="1" ht="21" x14ac:dyDescent="0.35">
      <c r="B73" s="20" t="s">
        <v>71</v>
      </c>
      <c r="C73" s="29"/>
      <c r="D73" s="14"/>
    </row>
    <row r="74" spans="2:6" s="3" customFormat="1" ht="21" x14ac:dyDescent="0.35">
      <c r="B74" s="20" t="s">
        <v>72</v>
      </c>
      <c r="C74" s="29">
        <v>0</v>
      </c>
      <c r="D74" s="14"/>
    </row>
    <row r="75" spans="2:6" s="3" customFormat="1" ht="21" x14ac:dyDescent="0.35">
      <c r="B75" s="20" t="s">
        <v>73</v>
      </c>
      <c r="C75" s="29">
        <v>0</v>
      </c>
      <c r="D75" s="14"/>
    </row>
    <row r="76" spans="2:6" s="11" customFormat="1" ht="21" x14ac:dyDescent="0.4">
      <c r="B76" s="17" t="s">
        <v>74</v>
      </c>
      <c r="C76" s="18">
        <f>+C77+C78+C79+C80+C81+C82+C83+C84</f>
        <v>0</v>
      </c>
      <c r="D76" s="19"/>
      <c r="E76" s="19">
        <f>+E78</f>
        <v>10486343.380000001</v>
      </c>
      <c r="F76" s="19">
        <f>+E76</f>
        <v>10486343.380000001</v>
      </c>
    </row>
    <row r="77" spans="2:6" s="8" customFormat="1" ht="21" x14ac:dyDescent="0.4">
      <c r="B77" s="32" t="s">
        <v>75</v>
      </c>
      <c r="C77" s="29"/>
      <c r="D77" s="7"/>
    </row>
    <row r="78" spans="2:6" s="3" customFormat="1" ht="21" x14ac:dyDescent="0.35">
      <c r="B78" s="20" t="s">
        <v>76</v>
      </c>
      <c r="C78" s="29"/>
      <c r="D78" s="14"/>
      <c r="E78" s="14">
        <v>10486343.380000001</v>
      </c>
    </row>
    <row r="79" spans="2:6" s="3" customFormat="1" ht="21" x14ac:dyDescent="0.35">
      <c r="B79" s="20" t="s">
        <v>77</v>
      </c>
      <c r="C79" s="29"/>
      <c r="D79" s="14"/>
      <c r="E79" s="33"/>
    </row>
    <row r="80" spans="2:6" s="8" customFormat="1" ht="21" x14ac:dyDescent="0.4">
      <c r="B80" s="17" t="s">
        <v>78</v>
      </c>
      <c r="C80" s="18"/>
      <c r="D80" s="19"/>
      <c r="E80" s="19">
        <f>+E81</f>
        <v>2389047.77</v>
      </c>
      <c r="F80" s="19">
        <f>+E80</f>
        <v>2389047.77</v>
      </c>
    </row>
    <row r="81" spans="2:6" s="23" customFormat="1" ht="21" x14ac:dyDescent="0.4">
      <c r="B81" s="67" t="s">
        <v>79</v>
      </c>
      <c r="C81" s="68"/>
      <c r="D81" s="69"/>
      <c r="E81" s="69">
        <v>2389047.77</v>
      </c>
      <c r="F81" s="70"/>
    </row>
    <row r="82" spans="2:6" s="3" customFormat="1" ht="21" x14ac:dyDescent="0.35">
      <c r="B82" s="20" t="s">
        <v>80</v>
      </c>
      <c r="C82" s="29"/>
      <c r="D82" s="14"/>
    </row>
    <row r="83" spans="2:6" s="8" customFormat="1" ht="21" x14ac:dyDescent="0.4">
      <c r="B83" s="17" t="s">
        <v>81</v>
      </c>
      <c r="C83" s="18"/>
      <c r="D83" s="19"/>
      <c r="E83" s="19"/>
      <c r="F83" s="19"/>
    </row>
    <row r="84" spans="2:6" s="1" customFormat="1" ht="21" x14ac:dyDescent="0.35">
      <c r="B84" s="20" t="s">
        <v>82</v>
      </c>
      <c r="C84" s="29"/>
      <c r="D84" s="34"/>
    </row>
    <row r="85" spans="2:6" s="38" customFormat="1" ht="30" customHeight="1" x14ac:dyDescent="0.4">
      <c r="B85" s="35" t="s">
        <v>83</v>
      </c>
      <c r="C85" s="36">
        <f>+C76+C72+C69+C64+C54+C47+C38+C28+C18+C12</f>
        <v>707952077</v>
      </c>
      <c r="D85" s="37">
        <f>+D64+D54+D47+D38+D28+D18+D12</f>
        <v>0</v>
      </c>
      <c r="E85" s="37">
        <f>+E54+E28+E18+E12+E80+E76</f>
        <v>40307735.560000002</v>
      </c>
      <c r="F85" s="37">
        <f>+F80+F76+F54+F28+F18+F12</f>
        <v>40307735.560000002</v>
      </c>
    </row>
    <row r="86" spans="2:6" s="43" customFormat="1" ht="18.75" x14ac:dyDescent="0.3">
      <c r="B86" s="39"/>
      <c r="C86" s="40"/>
      <c r="D86" s="41"/>
      <c r="E86" s="42"/>
    </row>
    <row r="87" spans="2:6" s="43" customFormat="1" ht="18.75" x14ac:dyDescent="0.3">
      <c r="B87" s="44"/>
      <c r="C87" s="45">
        <f>+'[1]Resumen '!L162-'EJECUCION DEL GASTO'!C85</f>
        <v>0</v>
      </c>
      <c r="D87" s="46"/>
      <c r="E87" s="72"/>
      <c r="F87" s="71"/>
    </row>
    <row r="88" spans="2:6" s="43" customFormat="1" ht="18.75" x14ac:dyDescent="0.3">
      <c r="B88" s="44"/>
      <c r="C88" s="45"/>
      <c r="D88" s="46"/>
      <c r="E88" s="73"/>
    </row>
    <row r="89" spans="2:6" s="43" customFormat="1" ht="18.75" x14ac:dyDescent="0.3">
      <c r="B89" s="44"/>
      <c r="C89" s="45"/>
      <c r="D89" s="46"/>
      <c r="E89" s="42"/>
    </row>
    <row r="90" spans="2:6" s="43" customFormat="1" ht="21" x14ac:dyDescent="0.25">
      <c r="B90" s="47" t="s">
        <v>91</v>
      </c>
      <c r="C90" s="76"/>
      <c r="D90" s="77"/>
      <c r="E90" s="77"/>
      <c r="F90" s="77"/>
    </row>
    <row r="91" spans="2:6" s="43" customFormat="1" ht="16.5" customHeight="1" x14ac:dyDescent="0.25">
      <c r="B91" s="74" t="s">
        <v>92</v>
      </c>
      <c r="C91" s="94" t="s">
        <v>95</v>
      </c>
      <c r="D91" s="94"/>
      <c r="E91" s="94"/>
      <c r="F91" s="94"/>
    </row>
    <row r="92" spans="2:6" s="43" customFormat="1" ht="16.5" customHeight="1" x14ac:dyDescent="0.25">
      <c r="B92" s="75" t="s">
        <v>93</v>
      </c>
      <c r="C92" s="99" t="s">
        <v>96</v>
      </c>
      <c r="D92" s="99"/>
      <c r="E92" s="99"/>
      <c r="F92" s="99"/>
    </row>
    <row r="93" spans="2:6" s="43" customFormat="1" x14ac:dyDescent="0.3">
      <c r="B93" s="48"/>
      <c r="C93" s="49"/>
      <c r="D93" s="50"/>
      <c r="E93" s="42"/>
    </row>
    <row r="94" spans="2:6" s="43" customFormat="1" ht="18.75" x14ac:dyDescent="0.3">
      <c r="B94" s="44"/>
      <c r="C94" s="51"/>
      <c r="D94" s="52"/>
      <c r="E94" s="42"/>
    </row>
    <row r="95" spans="2:6" s="53" customFormat="1" ht="21" x14ac:dyDescent="0.3">
      <c r="B95" s="101" t="s">
        <v>97</v>
      </c>
      <c r="C95" s="101"/>
      <c r="D95" s="101"/>
      <c r="E95" s="101"/>
      <c r="F95" s="101"/>
    </row>
    <row r="96" spans="2:6" s="54" customFormat="1" ht="25.5" x14ac:dyDescent="0.45">
      <c r="B96" s="80" t="s">
        <v>89</v>
      </c>
      <c r="C96" s="80"/>
      <c r="D96" s="80"/>
      <c r="E96" s="80"/>
      <c r="F96" s="80"/>
    </row>
    <row r="97" spans="2:16" s="54" customFormat="1" ht="22.5" x14ac:dyDescent="0.4">
      <c r="B97" s="100" t="s">
        <v>90</v>
      </c>
      <c r="C97" s="100"/>
      <c r="D97" s="100"/>
      <c r="E97" s="100"/>
      <c r="F97" s="100"/>
    </row>
    <row r="99" spans="2:16" ht="17.25" thickBot="1" x14ac:dyDescent="0.35"/>
    <row r="100" spans="2:16" s="61" customFormat="1" ht="18.75" thickBot="1" x14ac:dyDescent="0.4">
      <c r="B100" s="81" t="s">
        <v>84</v>
      </c>
      <c r="C100" s="82"/>
      <c r="D100" s="58"/>
      <c r="E100" s="59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</row>
    <row r="101" spans="2:16" s="61" customFormat="1" ht="34.5" customHeight="1" thickBot="1" x14ac:dyDescent="0.4">
      <c r="B101" s="83" t="s">
        <v>85</v>
      </c>
      <c r="C101" s="84"/>
      <c r="D101" s="58"/>
      <c r="E101" s="59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</row>
    <row r="102" spans="2:16" s="65" customFormat="1" ht="52.5" customHeight="1" thickBot="1" x14ac:dyDescent="0.3">
      <c r="B102" s="78" t="s">
        <v>86</v>
      </c>
      <c r="C102" s="79"/>
      <c r="D102" s="62"/>
      <c r="E102" s="63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</row>
    <row r="103" spans="2:16" s="60" customFormat="1" ht="18" x14ac:dyDescent="0.35">
      <c r="B103" s="66"/>
      <c r="C103" s="58"/>
      <c r="D103" s="58"/>
      <c r="E103" s="59"/>
    </row>
  </sheetData>
  <autoFilter ref="B11:D85" xr:uid="{6DF9C70F-85CB-4003-86FC-EAEE71B40440}"/>
  <mergeCells count="20">
    <mergeCell ref="B102:C102"/>
    <mergeCell ref="B100:C100"/>
    <mergeCell ref="B101:C101"/>
    <mergeCell ref="C92:F92"/>
    <mergeCell ref="B96:F96"/>
    <mergeCell ref="B97:F97"/>
    <mergeCell ref="B95:F95"/>
    <mergeCell ref="C91:F91"/>
    <mergeCell ref="B2:F2"/>
    <mergeCell ref="B9:B10"/>
    <mergeCell ref="C9:C10"/>
    <mergeCell ref="D9:D10"/>
    <mergeCell ref="E9:E10"/>
    <mergeCell ref="F9:F10"/>
    <mergeCell ref="B4:F4"/>
    <mergeCell ref="A3:F3"/>
    <mergeCell ref="A5:F5"/>
    <mergeCell ref="A6:F6"/>
    <mergeCell ref="A7:F7"/>
    <mergeCell ref="A8:F8"/>
  </mergeCells>
  <printOptions horizontalCentered="1"/>
  <pageMargins left="0.39370078740157483" right="0.39370078740157483" top="3.937007874015748E-2" bottom="0.39370078740157483" header="0.31496062992125984" footer="0.31496062992125984"/>
  <pageSetup scale="71" fitToHeight="6" orientation="landscape" r:id="rId1"/>
  <headerFooter>
    <oddFooter>&amp;R&amp;P</oddFooter>
  </headerFooter>
  <rowBreaks count="1" manualBreakCount="1">
    <brk id="77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DEL GASTO</vt:lpstr>
      <vt:lpstr>'EJECUCION DEL GASTO'!Área_de_impresión</vt:lpstr>
      <vt:lpstr>'EJECUCION DEL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2023-02-14T15:47:58Z</cp:lastPrinted>
  <dcterms:created xsi:type="dcterms:W3CDTF">2023-01-24T15:33:24Z</dcterms:created>
  <dcterms:modified xsi:type="dcterms:W3CDTF">2023-02-22T14:53:25Z</dcterms:modified>
</cp:coreProperties>
</file>