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35680FAA-D424-476B-B1BA-898B6E66DF37}" xr6:coauthVersionLast="47" xr6:coauthVersionMax="47" xr10:uidLastSave="{00000000-0000-0000-0000-000000000000}"/>
  <bookViews>
    <workbookView xWindow="-120" yWindow="-120" windowWidth="29040" windowHeight="15840" xr2:uid="{C2A63A9B-55EF-448A-9CED-7DEA507AC0CC}"/>
  </bookViews>
  <sheets>
    <sheet name="EJECUCION DEL GASTO" sheetId="1" r:id="rId1"/>
  </sheets>
  <externalReferences>
    <externalReference r:id="rId2"/>
  </externalReferences>
  <definedNames>
    <definedName name="_xlnm._FilterDatabase" localSheetId="0" hidden="1">'EJECUCION DEL GASTO'!$E$9:$G$10</definedName>
    <definedName name="_xlnm.Print_Area" localSheetId="0">'EJECUCION DEL GASTO'!$B$1:$G$127</definedName>
    <definedName name="_xlnm.Print_Titles" localSheetId="0">'EJECUCION DEL GASTO'!$1:$11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54" i="1"/>
  <c r="F76" i="1"/>
  <c r="F80" i="1"/>
  <c r="F28" i="1"/>
  <c r="F18" i="1"/>
  <c r="E1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78" i="1"/>
  <c r="G79" i="1"/>
  <c r="G24" i="1"/>
  <c r="G25" i="1"/>
  <c r="G26" i="1"/>
  <c r="G27" i="1"/>
  <c r="G19" i="1"/>
  <c r="G20" i="1"/>
  <c r="G21" i="1"/>
  <c r="G22" i="1"/>
  <c r="G23" i="1"/>
  <c r="G14" i="1"/>
  <c r="G13" i="1"/>
  <c r="G18" i="1" l="1"/>
  <c r="F85" i="1"/>
  <c r="E28" i="1"/>
  <c r="G28" i="1" s="1"/>
  <c r="E76" i="1"/>
  <c r="G76" i="1" s="1"/>
  <c r="E80" i="1"/>
  <c r="G80" i="1" s="1"/>
  <c r="E54" i="1"/>
  <c r="G54" i="1" s="1"/>
  <c r="D18" i="1"/>
  <c r="E12" i="1"/>
  <c r="G12" i="1" s="1"/>
  <c r="G85" i="1" l="1"/>
  <c r="E85" i="1"/>
  <c r="E88" i="1" s="1"/>
  <c r="D38" i="1" l="1"/>
  <c r="D54" i="1"/>
  <c r="C76" i="1"/>
  <c r="C72" i="1"/>
  <c r="C69" i="1"/>
  <c r="C66" i="1"/>
  <c r="C65" i="1"/>
  <c r="C60" i="1"/>
  <c r="C59" i="1"/>
  <c r="C57" i="1"/>
  <c r="C56" i="1"/>
  <c r="C55" i="1"/>
  <c r="C47" i="1"/>
  <c r="C39" i="1"/>
  <c r="C38" i="1" s="1"/>
  <c r="C37" i="1"/>
  <c r="C35" i="1"/>
  <c r="C34" i="1"/>
  <c r="C33" i="1"/>
  <c r="C31" i="1"/>
  <c r="C30" i="1"/>
  <c r="C27" i="1"/>
  <c r="C26" i="1"/>
  <c r="C25" i="1"/>
  <c r="C24" i="1"/>
  <c r="C23" i="1"/>
  <c r="C22" i="1"/>
  <c r="C21" i="1"/>
  <c r="C20" i="1"/>
  <c r="C19" i="1"/>
  <c r="C17" i="1"/>
  <c r="C14" i="1"/>
  <c r="C13" i="1"/>
  <c r="C28" i="1" l="1"/>
  <c r="D85" i="1"/>
  <c r="C18" i="1"/>
  <c r="C12" i="1"/>
  <c r="C54" i="1"/>
  <c r="C64" i="1"/>
  <c r="C85" i="1" l="1"/>
</calcChain>
</file>

<file path=xl/sharedStrings.xml><?xml version="1.0" encoding="utf-8"?>
<sst xmlns="http://schemas.openxmlformats.org/spreadsheetml/2006/main" count="112" uniqueCount="111">
  <si>
    <t>MINISTERIO DE SALUD PÚBLICA</t>
  </si>
  <si>
    <t xml:space="preserve">CORPORACIÓN DE ACUEDUCTOS Y ALCANTARILLADOS DE PUERTO PLATA </t>
  </si>
  <si>
    <t>CORAAPPLATA</t>
  </si>
  <si>
    <t>Año 2023</t>
  </si>
  <si>
    <t>En RD$</t>
  </si>
  <si>
    <t>Dependencia:  6109-01-01-00-01</t>
  </si>
  <si>
    <t xml:space="preserve">  DETALLE</t>
  </si>
  <si>
    <t>PRESUPUESTO
 APROBADO</t>
  </si>
  <si>
    <t>PRESUPUESTO
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</si>
  <si>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</si>
  <si>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</si>
  <si>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</si>
  <si>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</si>
  <si>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</si>
  <si>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</si>
  <si>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</si>
  <si>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</si>
  <si>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</si>
  <si>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</si>
  <si>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</si>
  <si>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</si>
  <si>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</si>
  <si>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</si>
  <si>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</si>
  <si>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</si>
  <si>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</si>
  <si>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</si>
  <si>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</si>
  <si>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</si>
  <si>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</si>
  <si>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</si>
  <si>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</si>
  <si>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</si>
  <si>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</si>
  <si>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</si>
  <si>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</si>
  <si>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</si>
  <si>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</si>
  <si>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</si>
  <si>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</si>
  <si>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</si>
  <si>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</si>
  <si>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</si>
  <si>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</si>
  <si>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</si>
  <si>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</si>
  <si>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</si>
  <si>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</si>
  <si>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</si>
  <si>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</si>
  <si>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</si>
  <si>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</si>
  <si>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</si>
  <si>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</si>
  <si>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</si>
  <si>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</si>
  <si>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</si>
  <si>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</si>
  <si>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</si>
  <si>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</si>
  <si>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</si>
  <si>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</si>
  <si>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</si>
  <si>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</si>
  <si>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</si>
  <si>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</si>
  <si>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</si>
  <si>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</si>
  <si>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</si>
  <si>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</si>
  <si>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</si>
  <si>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</si>
  <si>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</si>
  <si>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</si>
  <si>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</si>
  <si>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</si>
  <si>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</si>
  <si>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</si>
  <si>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</si>
  <si>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</si>
  <si>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</si>
  <si>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</si>
  <si>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</si>
  <si>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</si>
  <si>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t>____________________________________________</t>
  </si>
  <si>
    <t>OLIVER NAZARIO BRUGAL</t>
  </si>
  <si>
    <t>DIRECTOR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</si>
  <si>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</si>
  <si>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</si>
  <si>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</si>
  <si>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</si>
  <si>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</si>
  <si>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</si>
  <si>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</si>
  <si>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</t>
  </si>
  <si>
    <t xml:space="preserve">       MÁXIMO ANTONIO HERRERA SALVADOR</t>
  </si>
  <si>
    <t xml:space="preserve">  DIRECTOR ADMINISTRATIVO Y FINANCIERO</t>
  </si>
  <si>
    <t xml:space="preserve">                                      OLIVER NAZARIO BRUGAL</t>
  </si>
  <si>
    <t xml:space="preserve">                                        DIRECTOR GENERAL</t>
  </si>
  <si>
    <t>__________________________________________________</t>
  </si>
  <si>
    <t xml:space="preserve"> MÁXIMO ANTONIO HERRERA SALVADOR</t>
  </si>
  <si>
    <t xml:space="preserve">                 YUDELKA ALTAGRACIA ALMONTE CANÓ</t>
  </si>
  <si>
    <t xml:space="preserve">                ENCARGADA DIVISIÓN DE PRESUPUESTO</t>
  </si>
  <si>
    <t>FEBRERO</t>
  </si>
  <si>
    <t>TOTAL</t>
  </si>
  <si>
    <t>____________________________________________________________</t>
  </si>
  <si>
    <t>_____________________________________________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</si>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</sst>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4"/>
      <color rgb="FFFF0000"/>
      <name val="Palatino Linotype"/>
      <family val="1"/>
    </font>
    <font>
      <b/>
      <sz val="12"/>
      <color rgb="FF000000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u val="singleAccounting"/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</cellStyleXfs>
  <cellXfs count="132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64" fontId="14" fillId="4" borderId="0" xfId="1" applyFont="1" applyFill="1" applyBorder="1"/>
    <xf numFmtId="164" fontId="14" fillId="0" borderId="0" xfId="1" applyFont="1"/>
    <xf numFmtId="0" fontId="14" fillId="0" borderId="0" xfId="0" applyFont="1"/>
    <xf numFmtId="164" fontId="12" fillId="3" borderId="0" xfId="3" applyNumberFormat="1" applyFont="1" applyBorder="1" applyAlignment="1">
      <alignment horizontal="left" vertical="center"/>
    </xf>
    <xf numFmtId="164" fontId="12" fillId="3" borderId="0" xfId="3" applyNumberFormat="1" applyFont="1" applyBorder="1" applyAlignment="1">
      <alignment horizontal="center" vertical="center"/>
    </xf>
    <xf numFmtId="0" fontId="15" fillId="4" borderId="0" xfId="0" applyFont="1" applyFill="1"/>
    <xf numFmtId="0" fontId="13" fillId="4" borderId="0" xfId="0" applyFont="1" applyFill="1" applyAlignment="1">
      <alignment horizontal="left" vertical="top"/>
    </xf>
    <xf numFmtId="164" fontId="14" fillId="4" borderId="0" xfId="1" applyFont="1" applyFill="1" applyBorder="1" applyAlignment="1">
      <alignment horizontal="center" vertical="center"/>
    </xf>
    <xf numFmtId="164" fontId="13" fillId="0" borderId="0" xfId="1" applyFont="1"/>
    <xf numFmtId="0" fontId="13" fillId="4" borderId="0" xfId="0" applyFont="1" applyFill="1" applyAlignment="1">
      <alignment horizontal="left" vertical="top" indent="2"/>
    </xf>
    <xf numFmtId="164" fontId="14" fillId="4" borderId="0" xfId="1" applyFont="1" applyFill="1" applyAlignment="1">
      <alignment horizontal="center" vertical="center"/>
    </xf>
    <xf numFmtId="164" fontId="12" fillId="3" borderId="4" xfId="3" applyNumberFormat="1" applyFont="1" applyBorder="1" applyAlignment="1">
      <alignment horizontal="left" vertical="center"/>
    </xf>
    <xf numFmtId="164" fontId="12" fillId="3" borderId="0" xfId="3" applyNumberFormat="1" applyFont="1" applyAlignment="1">
      <alignment horizontal="center" vertical="center"/>
    </xf>
    <xf numFmtId="164" fontId="12" fillId="3" borderId="0" xfId="3" applyNumberFormat="1" applyFont="1"/>
    <xf numFmtId="0" fontId="13" fillId="0" borderId="0" xfId="0" applyFont="1" applyAlignment="1">
      <alignment horizontal="left" indent="2"/>
    </xf>
    <xf numFmtId="0" fontId="13" fillId="4" borderId="0" xfId="0" applyFont="1" applyFill="1" applyAlignment="1">
      <alignment horizontal="left" indent="2"/>
    </xf>
    <xf numFmtId="164" fontId="13" fillId="4" borderId="0" xfId="1" applyFont="1" applyFill="1"/>
    <xf numFmtId="0" fontId="13" fillId="4" borderId="0" xfId="0" applyFont="1" applyFill="1"/>
    <xf numFmtId="164" fontId="14" fillId="4" borderId="0" xfId="1" applyFont="1" applyFill="1" applyAlignment="1">
      <alignment horizontal="right" vertical="center"/>
    </xf>
    <xf numFmtId="164" fontId="12" fillId="3" borderId="4" xfId="3" applyNumberFormat="1" applyFont="1" applyBorder="1" applyAlignment="1">
      <alignment horizontal="left" vertical="top"/>
    </xf>
    <xf numFmtId="164" fontId="12" fillId="3" borderId="0" xfId="3" applyNumberFormat="1" applyFont="1" applyAlignment="1">
      <alignment horizontal="center" vertical="top"/>
    </xf>
    <xf numFmtId="164" fontId="12" fillId="3" borderId="0" xfId="3" applyNumberFormat="1" applyFont="1" applyAlignment="1">
      <alignment vertical="top"/>
    </xf>
    <xf numFmtId="0" fontId="15" fillId="4" borderId="0" xfId="0" applyFont="1" applyFill="1" applyAlignment="1">
      <alignment vertical="top"/>
    </xf>
    <xf numFmtId="164" fontId="14" fillId="0" borderId="0" xfId="1" applyFont="1" applyAlignment="1">
      <alignment horizontal="center" vertical="center"/>
    </xf>
    <xf numFmtId="164" fontId="14" fillId="4" borderId="0" xfId="1" applyFont="1" applyFill="1" applyAlignment="1">
      <alignment horizontal="center" vertical="top"/>
    </xf>
    <xf numFmtId="0" fontId="16" fillId="4" borderId="0" xfId="0" applyFont="1" applyFill="1"/>
    <xf numFmtId="0" fontId="17" fillId="0" borderId="0" xfId="0" applyFont="1" applyAlignment="1">
      <alignment horizontal="left" indent="1"/>
    </xf>
    <xf numFmtId="164" fontId="5" fillId="0" borderId="0" xfId="1" applyFont="1" applyAlignment="1">
      <alignment horizontal="center" vertical="center"/>
    </xf>
    <xf numFmtId="164" fontId="3" fillId="0" borderId="0" xfId="1" applyFont="1"/>
    <xf numFmtId="164" fontId="12" fillId="2" borderId="5" xfId="2" applyNumberFormat="1" applyFont="1" applyBorder="1" applyAlignment="1">
      <alignment horizontal="right" vertical="center"/>
    </xf>
    <xf numFmtId="164" fontId="12" fillId="2" borderId="6" xfId="2" applyNumberFormat="1" applyFont="1" applyBorder="1" applyAlignment="1">
      <alignment horizontal="right" vertical="center"/>
    </xf>
    <xf numFmtId="164" fontId="12" fillId="2" borderId="7" xfId="2" applyNumberFormat="1" applyFont="1" applyBorder="1" applyAlignment="1">
      <alignment horizontal="right"/>
    </xf>
    <xf numFmtId="0" fontId="1" fillId="4" borderId="0" xfId="2" applyFill="1"/>
    <xf numFmtId="0" fontId="21" fillId="4" borderId="0" xfId="0" applyFont="1" applyFill="1"/>
    <xf numFmtId="0" fontId="0" fillId="4" borderId="0" xfId="0" applyFill="1"/>
    <xf numFmtId="0" fontId="18" fillId="5" borderId="0" xfId="0" applyFont="1" applyFill="1" applyAlignment="1">
      <alignment vertical="center"/>
    </xf>
    <xf numFmtId="164" fontId="19" fillId="4" borderId="0" xfId="1" applyFont="1" applyFill="1" applyBorder="1" applyAlignment="1">
      <alignment horizontal="center" vertical="center"/>
    </xf>
    <xf numFmtId="164" fontId="20" fillId="4" borderId="0" xfId="1" applyFont="1" applyFill="1" applyBorder="1"/>
    <xf numFmtId="0" fontId="18" fillId="5" borderId="0" xfId="0" applyFont="1" applyFill="1" applyAlignment="1">
      <alignment horizontal="left" vertical="center"/>
    </xf>
    <xf numFmtId="0" fontId="22" fillId="5" borderId="0" xfId="0" applyFont="1" applyFill="1" applyAlignment="1">
      <alignment vertical="center"/>
    </xf>
    <xf numFmtId="164" fontId="23" fillId="4" borderId="0" xfId="1" applyFont="1" applyFill="1" applyBorder="1" applyAlignment="1">
      <alignment horizontal="center" vertical="center"/>
    </xf>
    <xf numFmtId="164" fontId="23" fillId="4" borderId="0" xfId="1" applyFont="1" applyFill="1" applyBorder="1"/>
    <xf numFmtId="164" fontId="19" fillId="4" borderId="0" xfId="1" applyFont="1" applyFill="1" applyAlignment="1">
      <alignment horizontal="center" vertical="center"/>
    </xf>
    <xf numFmtId="164" fontId="20" fillId="4" borderId="0" xfId="1" applyFont="1" applyFill="1"/>
    <xf numFmtId="0" fontId="3" fillId="4" borderId="0" xfId="0" applyFont="1" applyFill="1"/>
    <xf numFmtId="0" fontId="25" fillId="0" borderId="0" xfId="0" applyFont="1"/>
    <xf numFmtId="0" fontId="20" fillId="0" borderId="0" xfId="0" applyFont="1"/>
    <xf numFmtId="164" fontId="20" fillId="0" borderId="0" xfId="1" applyFont="1"/>
    <xf numFmtId="0" fontId="21" fillId="0" borderId="0" xfId="0" applyFont="1"/>
    <xf numFmtId="164" fontId="28" fillId="0" borderId="0" xfId="1" applyFont="1"/>
    <xf numFmtId="0" fontId="29" fillId="0" borderId="0" xfId="0" applyFont="1"/>
    <xf numFmtId="0" fontId="26" fillId="0" borderId="0" xfId="0" applyFont="1"/>
    <xf numFmtId="164" fontId="26" fillId="0" borderId="0" xfId="1" applyFont="1"/>
    <xf numFmtId="164" fontId="28" fillId="0" borderId="0" xfId="1" applyFont="1" applyAlignment="1">
      <alignment vertical="top"/>
    </xf>
    <xf numFmtId="0" fontId="29" fillId="0" borderId="0" xfId="0" applyFont="1" applyAlignment="1">
      <alignment vertical="top"/>
    </xf>
    <xf numFmtId="0" fontId="26" fillId="0" borderId="0" xfId="0" applyFont="1" applyAlignment="1">
      <alignment vertical="top"/>
    </xf>
    <xf numFmtId="164" fontId="26" fillId="0" borderId="0" xfId="1" applyFont="1" applyAlignment="1">
      <alignment vertical="top"/>
    </xf>
    <xf numFmtId="0" fontId="28" fillId="0" borderId="0" xfId="0" applyFont="1"/>
    <xf numFmtId="164" fontId="5" fillId="4" borderId="4" xfId="3" applyNumberFormat="1" applyFont="1" applyFill="1" applyBorder="1" applyAlignment="1">
      <alignment horizontal="left" vertical="center"/>
    </xf>
    <xf numFmtId="164" fontId="5" fillId="4" borderId="0" xfId="3" applyNumberFormat="1" applyFont="1" applyFill="1" applyAlignment="1">
      <alignment horizontal="center" vertical="center"/>
    </xf>
    <xf numFmtId="164" fontId="5" fillId="4" borderId="0" xfId="3" applyNumberFormat="1" applyFont="1" applyFill="1"/>
    <xf numFmtId="164" fontId="21" fillId="4" borderId="0" xfId="1" applyFont="1" applyFill="1"/>
    <xf numFmtId="164" fontId="21" fillId="4" borderId="0" xfId="0" applyNumberFormat="1" applyFont="1" applyFill="1"/>
    <xf numFmtId="0" fontId="30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164" fontId="31" fillId="4" borderId="0" xfId="1" applyFont="1" applyFill="1" applyBorder="1" applyAlignment="1">
      <alignment vertical="center"/>
    </xf>
    <xf numFmtId="164" fontId="31" fillId="4" borderId="8" xfId="1" applyFont="1" applyFill="1" applyBorder="1" applyAlignment="1">
      <alignment vertical="center"/>
    </xf>
    <xf numFmtId="164" fontId="12" fillId="4" borderId="12" xfId="2" applyNumberFormat="1" applyFont="1" applyFill="1" applyBorder="1" applyAlignment="1">
      <alignment horizontal="right"/>
    </xf>
    <xf numFmtId="164" fontId="28" fillId="0" borderId="14" xfId="1" applyFont="1" applyBorder="1"/>
    <xf numFmtId="164" fontId="28" fillId="0" borderId="17" xfId="1" applyFont="1" applyBorder="1" applyAlignment="1">
      <alignment vertical="top"/>
    </xf>
    <xf numFmtId="0" fontId="34" fillId="0" borderId="0" xfId="0" applyFont="1" applyAlignment="1">
      <alignment horizontal="left"/>
    </xf>
    <xf numFmtId="164" fontId="12" fillId="3" borderId="0" xfId="1" applyFont="1" applyFill="1" applyBorder="1" applyAlignment="1">
      <alignment horizontal="left" vertical="center"/>
    </xf>
    <xf numFmtId="164" fontId="12" fillId="3" borderId="0" xfId="1" applyFont="1" applyFill="1"/>
    <xf numFmtId="164" fontId="12" fillId="3" borderId="0" xfId="1" applyFont="1" applyFill="1" applyAlignment="1">
      <alignment vertical="top"/>
    </xf>
    <xf numFmtId="164" fontId="12" fillId="4" borderId="0" xfId="1" applyFont="1" applyFill="1"/>
    <xf numFmtId="164" fontId="12" fillId="2" borderId="7" xfId="1" applyFont="1" applyFill="1" applyBorder="1" applyAlignment="1">
      <alignment horizontal="right"/>
    </xf>
    <xf numFmtId="164" fontId="0" fillId="4" borderId="0" xfId="1" applyFont="1" applyFill="1"/>
    <xf numFmtId="164" fontId="0" fillId="0" borderId="0" xfId="1" applyFont="1"/>
    <xf numFmtId="164" fontId="16" fillId="4" borderId="0" xfId="0" applyNumberFormat="1" applyFont="1" applyFill="1"/>
    <xf numFmtId="164" fontId="13" fillId="0" borderId="0" xfId="0" applyNumberFormat="1" applyFont="1"/>
    <xf numFmtId="0" fontId="0" fillId="4" borderId="0" xfId="0" applyFill="1" applyAlignment="1">
      <alignment vertical="center"/>
    </xf>
    <xf numFmtId="0" fontId="35" fillId="0" borderId="0" xfId="0" applyFont="1" applyAlignment="1">
      <alignment horizontal="left" vertical="center"/>
    </xf>
    <xf numFmtId="164" fontId="20" fillId="4" borderId="0" xfId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164" fontId="12" fillId="4" borderId="0" xfId="2" applyNumberFormat="1" applyFont="1" applyFill="1" applyBorder="1" applyAlignment="1">
      <alignment horizontal="right" vertical="center"/>
    </xf>
    <xf numFmtId="164" fontId="12" fillId="4" borderId="0" xfId="2" applyNumberFormat="1" applyFont="1" applyFill="1" applyBorder="1" applyAlignment="1">
      <alignment horizontal="right"/>
    </xf>
    <xf numFmtId="164" fontId="12" fillId="4" borderId="0" xfId="1" applyFont="1" applyFill="1" applyBorder="1" applyAlignment="1">
      <alignment horizontal="right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11" fillId="5" borderId="0" xfId="0" applyFont="1" applyFill="1" applyAlignment="1">
      <alignment horizontal="center" vertical="top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top"/>
    </xf>
    <xf numFmtId="0" fontId="12" fillId="2" borderId="0" xfId="2" applyFont="1" applyBorder="1" applyAlignment="1">
      <alignment horizontal="center" vertical="center"/>
    </xf>
    <xf numFmtId="0" fontId="5" fillId="2" borderId="2" xfId="2" applyFont="1" applyBorder="1" applyAlignment="1">
      <alignment horizontal="center" vertical="center" wrapText="1"/>
    </xf>
    <xf numFmtId="0" fontId="5" fillId="2" borderId="0" xfId="2" applyFont="1" applyBorder="1" applyAlignment="1">
      <alignment horizontal="center" vertical="center"/>
    </xf>
    <xf numFmtId="0" fontId="5" fillId="2" borderId="3" xfId="2" applyFont="1" applyBorder="1" applyAlignment="1">
      <alignment horizontal="left" vertical="center" wrapText="1"/>
    </xf>
    <xf numFmtId="0" fontId="5" fillId="2" borderId="1" xfId="2" applyFont="1" applyBorder="1" applyAlignment="1">
      <alignment horizontal="left" vertical="center"/>
    </xf>
    <xf numFmtId="0" fontId="5" fillId="2" borderId="3" xfId="2" applyFont="1" applyBorder="1" applyAlignment="1">
      <alignment horizontal="center" vertical="center" wrapText="1"/>
    </xf>
    <xf numFmtId="0" fontId="5" fillId="2" borderId="1" xfId="2" applyFont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13" xfId="0" applyFont="1" applyBorder="1" applyAlignment="1">
      <alignment wrapText="1"/>
    </xf>
    <xf numFmtId="0" fontId="32" fillId="0" borderId="0" xfId="0" applyFont="1" applyAlignment="1">
      <alignment wrapText="1"/>
    </xf>
    <xf numFmtId="0" fontId="33" fillId="0" borderId="15" xfId="0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164" fontId="20" fillId="4" borderId="0" xfId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 readingOrder="1"/>
    </xf>
    <xf numFmtId="0" fontId="10" fillId="0" borderId="0" xfId="4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1501587</xdr:colOff>
      <xdr:row>1</xdr:row>
      <xdr:rowOff>134470</xdr:rowOff>
    </xdr:from>
    <xdr:to>
      <xdr:col>1</xdr:col>
      <xdr:colOff>2610971</xdr:colOff>
      <xdr:row>4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9675" y="347382"/>
          <a:ext cx="1109384" cy="1042147"/>
        </a:xfrm>
        <a:prstGeom prst="rect">
          <a:avLst/>
        </a:prstGeom>
      </xdr:spPr>
    </xdr:pic>
    <xdr:clientData/>
  </xdr:twoCellAnchor>
  <xdr:twoCellAnchor editAs="oneCell">
    <xdr:from>
      <xdr:col>4</xdr:col>
      <xdr:colOff>1198255</xdr:colOff>
      <xdr:row>1</xdr:row>
      <xdr:rowOff>224118</xdr:rowOff>
    </xdr:from>
    <xdr:to>
      <xdr:col>5</xdr:col>
      <xdr:colOff>694765</xdr:colOff>
      <xdr:row>4</xdr:row>
      <xdr:rowOff>11206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FCCCACB9-5568-44AA-8F49-11971A1E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5814" y="437030"/>
          <a:ext cx="796392" cy="874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19">
          <cell r="L19">
            <v>204377704</v>
          </cell>
        </row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</sheetPr>
  <dimension ref="A2:P127"/>
  <sheetViews>
    <sheetView showGridLines="0" tabSelected="1" zoomScale="85" zoomScaleNormal="85" workbookViewId="0">
      <selection activeCell="A6" sqref="A6:G6"/>
    </sheetView>
  </sheetViews>
  <sheetFormatPr baseColWidth="10" defaultColWidth="11.42578125" defaultRowHeight="16.5" x14ac:dyDescent="0.3"/>
  <cols>
    <col min="1" max="1" width="2.5703125" customWidth="1"/>
    <col min="2" max="2" width="102.42578125" style="52" bestFit="1" customWidth="1"/>
    <col min="3" max="3" width="23.5703125" style="53" customWidth="1"/>
    <col min="4" max="4" width="19" style="53" bestFit="1" customWidth="1"/>
    <col min="5" max="5" width="19.5703125" style="54" bestFit="1" customWidth="1"/>
    <col min="6" max="6" width="19.5703125" style="83" bestFit="1" customWidth="1"/>
    <col min="7" max="7" width="21" bestFit="1" customWidth="1"/>
    <col min="8" max="8" width="17.5703125" bestFit="1" customWidth="1"/>
  </cols>
  <sheetData>
    <row r="2" spans="1:8" s="1" customFormat="1" ht="39.75" x14ac:dyDescent="0.3">
      <c r="B2" s="128" t="s">
        <v>0</v>
      </c>
      <c r="C2" s="128"/>
      <c r="D2" s="128"/>
      <c r="E2" s="128"/>
      <c r="F2" s="128"/>
      <c r="G2" s="128"/>
    </row>
    <row r="3" spans="1:8" s="1" customFormat="1" ht="22.5" x14ac:dyDescent="0.3">
      <c r="A3" s="129" t="s">
        <v>1</v>
      </c>
      <c r="B3" s="129"/>
      <c r="C3" s="129"/>
      <c r="D3" s="129"/>
      <c r="E3" s="129"/>
      <c r="F3" s="129"/>
      <c r="G3" s="129"/>
    </row>
    <row r="4" spans="1:8" s="1" customFormat="1" ht="22.5" x14ac:dyDescent="0.3">
      <c r="B4" s="129" t="s">
        <v>2</v>
      </c>
      <c r="C4" s="129"/>
      <c r="D4" s="129"/>
      <c r="E4" s="129"/>
      <c r="F4" s="129"/>
      <c r="G4" s="129"/>
    </row>
    <row r="5" spans="1:8" s="1" customFormat="1" ht="18" x14ac:dyDescent="0.3">
      <c r="A5" s="130" t="s">
        <v>3</v>
      </c>
      <c r="B5" s="130"/>
      <c r="C5" s="130"/>
      <c r="D5" s="130"/>
      <c r="E5" s="130"/>
      <c r="F5" s="130"/>
      <c r="G5" s="130"/>
    </row>
    <row r="6" spans="1:8" s="1" customFormat="1" ht="22.5" x14ac:dyDescent="0.3">
      <c r="A6" s="131" t="s">
        <v>91</v>
      </c>
      <c r="B6" s="131"/>
      <c r="C6" s="131"/>
      <c r="D6" s="131"/>
      <c r="E6" s="131"/>
      <c r="F6" s="131"/>
      <c r="G6" s="131"/>
      <c r="H6" s="2"/>
    </row>
    <row r="7" spans="1:8" s="1" customFormat="1" ht="18" customHeight="1" x14ac:dyDescent="0.3">
      <c r="A7" s="126" t="s">
        <v>4</v>
      </c>
      <c r="B7" s="126"/>
      <c r="C7" s="126"/>
      <c r="D7" s="126"/>
      <c r="E7" s="126"/>
      <c r="F7" s="126"/>
      <c r="G7" s="126"/>
    </row>
    <row r="8" spans="1:8" s="1" customFormat="1" ht="25.5" x14ac:dyDescent="0.3">
      <c r="A8" s="127" t="s">
        <v>5</v>
      </c>
      <c r="B8" s="127"/>
      <c r="C8" s="127"/>
      <c r="D8" s="127"/>
      <c r="E8" s="127"/>
      <c r="F8" s="127"/>
      <c r="G8" s="127"/>
    </row>
    <row r="9" spans="1:8" s="3" customFormat="1" ht="16.5" customHeight="1" x14ac:dyDescent="0.35">
      <c r="B9" s="104" t="s">
        <v>6</v>
      </c>
      <c r="C9" s="105" t="s">
        <v>7</v>
      </c>
      <c r="D9" s="107" t="s">
        <v>8</v>
      </c>
      <c r="E9" s="109" t="s">
        <v>90</v>
      </c>
      <c r="F9" s="111" t="s">
        <v>103</v>
      </c>
      <c r="G9" s="111" t="s">
        <v>104</v>
      </c>
    </row>
    <row r="10" spans="1:8" s="4" customFormat="1" ht="31.5" customHeight="1" x14ac:dyDescent="0.25">
      <c r="B10" s="104"/>
      <c r="C10" s="106"/>
      <c r="D10" s="108"/>
      <c r="E10" s="110"/>
      <c r="F10" s="112"/>
      <c r="G10" s="112"/>
    </row>
    <row r="11" spans="1:8" s="8" customFormat="1" ht="21" x14ac:dyDescent="0.4">
      <c r="B11" s="5" t="s">
        <v>9</v>
      </c>
      <c r="C11" s="6"/>
      <c r="D11" s="7"/>
      <c r="F11" s="7"/>
    </row>
    <row r="12" spans="1:8" s="11" customFormat="1" ht="21" x14ac:dyDescent="0.4">
      <c r="B12" s="9" t="s">
        <v>10</v>
      </c>
      <c r="C12" s="10">
        <f>+C13+C14+C17</f>
        <v>204377704</v>
      </c>
      <c r="D12" s="9"/>
      <c r="E12" s="9">
        <f>+E13</f>
        <v>94510.2</v>
      </c>
      <c r="F12" s="77">
        <f>+F13+F14</f>
        <v>141160.16</v>
      </c>
      <c r="G12" s="84">
        <f>SUM(E12:F12)</f>
        <v>235670.36</v>
      </c>
    </row>
    <row r="13" spans="1:8" s="3" customFormat="1" ht="21" x14ac:dyDescent="0.35">
      <c r="B13" s="12" t="s">
        <v>11</v>
      </c>
      <c r="C13" s="13">
        <f>+'[1]Resumen '!L20</f>
        <v>179233105</v>
      </c>
      <c r="D13" s="14"/>
      <c r="E13" s="14">
        <v>94510.2</v>
      </c>
      <c r="F13" s="14">
        <v>141160.16</v>
      </c>
      <c r="G13" s="85">
        <f>SUM(E13:F13)</f>
        <v>235670.36</v>
      </c>
    </row>
    <row r="14" spans="1:8" s="3" customFormat="1" ht="21" x14ac:dyDescent="0.35">
      <c r="B14" s="15" t="s">
        <v>12</v>
      </c>
      <c r="C14" s="16">
        <f>+'[1]Resumen '!L24</f>
        <v>1996000</v>
      </c>
      <c r="D14" s="14"/>
      <c r="F14" s="14"/>
      <c r="G14" s="85">
        <f>+E14+F14</f>
        <v>0</v>
      </c>
    </row>
    <row r="15" spans="1:8" s="3" customFormat="1" ht="21" x14ac:dyDescent="0.35">
      <c r="B15" s="15" t="s">
        <v>13</v>
      </c>
      <c r="C15" s="16"/>
      <c r="D15" s="14"/>
      <c r="F15" s="14"/>
    </row>
    <row r="16" spans="1:8" s="3" customFormat="1" ht="21" x14ac:dyDescent="0.35">
      <c r="B16" s="15" t="s">
        <v>14</v>
      </c>
      <c r="C16" s="16"/>
      <c r="D16" s="14"/>
      <c r="F16" s="14"/>
    </row>
    <row r="17" spans="2:8" s="3" customFormat="1" ht="21" x14ac:dyDescent="0.35">
      <c r="B17" s="15" t="s">
        <v>15</v>
      </c>
      <c r="C17" s="16">
        <f>+'[1]Resumen '!L39</f>
        <v>23148599</v>
      </c>
      <c r="D17" s="14"/>
      <c r="F17" s="14"/>
    </row>
    <row r="18" spans="2:8" s="11" customFormat="1" ht="21" x14ac:dyDescent="0.4">
      <c r="B18" s="17" t="s">
        <v>16</v>
      </c>
      <c r="C18" s="18">
        <f>+C19+C20+C21+C22+C23+C24+C25+C26+C27</f>
        <v>313410673</v>
      </c>
      <c r="D18" s="19">
        <f>+D19+D20+D21+D22+D23+D25+D26+D27</f>
        <v>0</v>
      </c>
      <c r="E18" s="19">
        <f>+E19+E20+E21+E22+E23+E26++E27+E25</f>
        <v>8011300.4400000004</v>
      </c>
      <c r="F18" s="78">
        <f>+F19+F20+F21+F22+F23+F24+F25+F26+F27</f>
        <v>9264909.1199999992</v>
      </c>
      <c r="G18" s="78">
        <f>+E18+F18</f>
        <v>17276209.559999999</v>
      </c>
    </row>
    <row r="19" spans="2:8" s="3" customFormat="1" ht="21" x14ac:dyDescent="0.35">
      <c r="B19" s="20" t="s">
        <v>17</v>
      </c>
      <c r="C19" s="16">
        <f>+'[1]Resumen '!L49</f>
        <v>226377204</v>
      </c>
      <c r="D19" s="14"/>
      <c r="E19" s="14">
        <v>52540</v>
      </c>
      <c r="F19" s="14">
        <v>403741.83</v>
      </c>
      <c r="G19" s="85">
        <f>SUM(E19:F19)</f>
        <v>456281.83</v>
      </c>
      <c r="H19" s="85"/>
    </row>
    <row r="20" spans="2:8" s="3" customFormat="1" ht="21" x14ac:dyDescent="0.35">
      <c r="B20" s="20" t="s">
        <v>18</v>
      </c>
      <c r="C20" s="16">
        <f>+'[1]Resumen '!L55</f>
        <v>9100000</v>
      </c>
      <c r="D20" s="14"/>
      <c r="E20" s="14">
        <v>45503.5</v>
      </c>
      <c r="F20" s="14">
        <v>542780</v>
      </c>
      <c r="G20" s="85">
        <f>SUM(E20:F20)</f>
        <v>588283.5</v>
      </c>
    </row>
    <row r="21" spans="2:8" s="3" customFormat="1" ht="21" x14ac:dyDescent="0.35">
      <c r="B21" s="20" t="s">
        <v>19</v>
      </c>
      <c r="C21" s="16">
        <f>+'[1]Resumen '!L58</f>
        <v>2190000</v>
      </c>
      <c r="D21" s="14"/>
      <c r="E21" s="14">
        <v>18240</v>
      </c>
      <c r="F21" s="14">
        <v>3680.75</v>
      </c>
      <c r="G21" s="85">
        <f>SUM(E21:F21)</f>
        <v>21920.75</v>
      </c>
    </row>
    <row r="22" spans="2:8" s="3" customFormat="1" ht="21" x14ac:dyDescent="0.35">
      <c r="B22" s="20" t="s">
        <v>20</v>
      </c>
      <c r="C22" s="16">
        <f>+'[1]Resumen '!L62</f>
        <v>350000</v>
      </c>
      <c r="D22" s="14"/>
      <c r="E22" s="14">
        <v>16400</v>
      </c>
      <c r="F22" s="14"/>
      <c r="G22" s="85">
        <f>SUM(E22:F22)</f>
        <v>16400</v>
      </c>
    </row>
    <row r="23" spans="2:8" s="3" customFormat="1" ht="21" x14ac:dyDescent="0.35">
      <c r="B23" s="20" t="s">
        <v>21</v>
      </c>
      <c r="C23" s="16">
        <f>+'[1]Resumen '!L65</f>
        <v>3300000</v>
      </c>
      <c r="D23" s="14"/>
      <c r="E23" s="14">
        <v>564712.42000000004</v>
      </c>
      <c r="F23" s="14">
        <v>189780.65</v>
      </c>
      <c r="G23" s="85">
        <f>SUM(E23:F23)</f>
        <v>754493.07000000007</v>
      </c>
    </row>
    <row r="24" spans="2:8" s="3" customFormat="1" ht="21" x14ac:dyDescent="0.35">
      <c r="B24" s="20" t="s">
        <v>22</v>
      </c>
      <c r="C24" s="16">
        <f>+'[1]Resumen '!L71</f>
        <v>1300000</v>
      </c>
      <c r="D24" s="14"/>
      <c r="E24" s="14"/>
      <c r="F24" s="14"/>
      <c r="G24" s="85">
        <f t="shared" ref="G24:G80" si="0">SUM(E24:F24)</f>
        <v>0</v>
      </c>
    </row>
    <row r="25" spans="2:8" s="3" customFormat="1" ht="21" x14ac:dyDescent="0.35">
      <c r="B25" s="20" t="s">
        <v>23</v>
      </c>
      <c r="C25" s="16">
        <f>+'[1]Resumen '!L73</f>
        <v>2500000</v>
      </c>
      <c r="D25" s="14"/>
      <c r="E25" s="14">
        <v>901275.32</v>
      </c>
      <c r="F25" s="14">
        <v>52528</v>
      </c>
      <c r="G25" s="85">
        <f t="shared" si="0"/>
        <v>953803.32</v>
      </c>
    </row>
    <row r="26" spans="2:8" s="3" customFormat="1" ht="21" x14ac:dyDescent="0.35">
      <c r="B26" s="20" t="s">
        <v>24</v>
      </c>
      <c r="C26" s="16">
        <f>+'[1]Resumen '!L80</f>
        <v>66293469</v>
      </c>
      <c r="D26" s="14"/>
      <c r="E26" s="14">
        <v>6314956.5</v>
      </c>
      <c r="F26" s="14">
        <v>7742580.54</v>
      </c>
      <c r="G26" s="85">
        <f t="shared" si="0"/>
        <v>14057537.039999999</v>
      </c>
    </row>
    <row r="27" spans="2:8" s="3" customFormat="1" ht="21" x14ac:dyDescent="0.35">
      <c r="B27" s="20" t="s">
        <v>25</v>
      </c>
      <c r="C27" s="16">
        <f>+'[1]Resumen '!L92</f>
        <v>2000000</v>
      </c>
      <c r="D27" s="14"/>
      <c r="E27" s="14">
        <v>97672.7</v>
      </c>
      <c r="F27" s="14">
        <v>329817.34999999998</v>
      </c>
      <c r="G27" s="85">
        <f t="shared" si="0"/>
        <v>427490.05</v>
      </c>
    </row>
    <row r="28" spans="2:8" s="11" customFormat="1" ht="21" x14ac:dyDescent="0.4">
      <c r="B28" s="17" t="s">
        <v>26</v>
      </c>
      <c r="C28" s="18">
        <f>+C30+C31+C33+C34+C35+C36+C37</f>
        <v>30963700</v>
      </c>
      <c r="D28" s="19"/>
      <c r="E28" s="19">
        <f>+E29+E30+E31+E32+E33+E34+E35+E37</f>
        <v>938638.15</v>
      </c>
      <c r="F28" s="78">
        <f>+F29+F30+F31+F32+F33+F34+F35+F36+F37</f>
        <v>772346.52</v>
      </c>
      <c r="G28" s="19">
        <f>+F28+E28</f>
        <v>1710984.67</v>
      </c>
    </row>
    <row r="29" spans="2:8" s="23" customFormat="1" ht="21" x14ac:dyDescent="0.35">
      <c r="B29" s="21" t="s">
        <v>27</v>
      </c>
      <c r="C29" s="16"/>
      <c r="E29" s="22"/>
      <c r="F29" s="22"/>
      <c r="G29" s="85">
        <f t="shared" si="0"/>
        <v>0</v>
      </c>
    </row>
    <row r="30" spans="2:8" s="3" customFormat="1" ht="21" x14ac:dyDescent="0.35">
      <c r="B30" s="20" t="s">
        <v>28</v>
      </c>
      <c r="C30" s="16">
        <f>+'[1]Resumen '!L94</f>
        <v>385000</v>
      </c>
      <c r="E30" s="14">
        <v>24281.01</v>
      </c>
      <c r="F30" s="14"/>
      <c r="G30" s="85">
        <f t="shared" si="0"/>
        <v>24281.01</v>
      </c>
    </row>
    <row r="31" spans="2:8" s="3" customFormat="1" ht="21" x14ac:dyDescent="0.35">
      <c r="B31" s="20" t="s">
        <v>29</v>
      </c>
      <c r="C31" s="16">
        <f>+'[1]Resumen '!L98</f>
        <v>633700</v>
      </c>
      <c r="E31" s="14">
        <v>4235</v>
      </c>
      <c r="F31" s="14">
        <v>24153.200000000001</v>
      </c>
      <c r="G31" s="85">
        <f t="shared" si="0"/>
        <v>28388.2</v>
      </c>
    </row>
    <row r="32" spans="2:8" s="23" customFormat="1" ht="21" x14ac:dyDescent="0.35">
      <c r="B32" s="21" t="s">
        <v>30</v>
      </c>
      <c r="C32" s="24"/>
      <c r="E32" s="22"/>
      <c r="F32" s="22"/>
      <c r="G32" s="85">
        <f t="shared" si="0"/>
        <v>0</v>
      </c>
    </row>
    <row r="33" spans="2:7" s="3" customFormat="1" ht="22.5" customHeight="1" x14ac:dyDescent="0.35">
      <c r="B33" s="20" t="s">
        <v>31</v>
      </c>
      <c r="C33" s="16">
        <f>+'[1]Resumen '!L102</f>
        <v>2150000</v>
      </c>
      <c r="E33" s="14">
        <v>46838.9</v>
      </c>
      <c r="F33" s="14">
        <v>410187.9</v>
      </c>
      <c r="G33" s="85">
        <f t="shared" si="0"/>
        <v>457026.80000000005</v>
      </c>
    </row>
    <row r="34" spans="2:7" s="3" customFormat="1" ht="21" x14ac:dyDescent="0.35">
      <c r="B34" s="20" t="s">
        <v>32</v>
      </c>
      <c r="C34" s="16">
        <f>+'[1]Resumen '!L106</f>
        <v>3505000</v>
      </c>
      <c r="E34" s="14">
        <v>115072.91</v>
      </c>
      <c r="F34" s="14">
        <v>128321.69</v>
      </c>
      <c r="G34" s="85">
        <f t="shared" si="0"/>
        <v>243394.6</v>
      </c>
    </row>
    <row r="35" spans="2:7" s="3" customFormat="1" ht="21" x14ac:dyDescent="0.35">
      <c r="B35" s="20" t="s">
        <v>33</v>
      </c>
      <c r="C35" s="16">
        <f>+'[1]Resumen '!L115</f>
        <v>20400000</v>
      </c>
      <c r="E35" s="14">
        <v>646660</v>
      </c>
      <c r="F35" s="14">
        <v>43856</v>
      </c>
      <c r="G35" s="85">
        <f t="shared" si="0"/>
        <v>690516</v>
      </c>
    </row>
    <row r="36" spans="2:7" s="3" customFormat="1" ht="21" x14ac:dyDescent="0.35">
      <c r="B36" s="20" t="s">
        <v>34</v>
      </c>
      <c r="C36" s="16"/>
      <c r="E36" s="14"/>
      <c r="F36" s="14"/>
      <c r="G36" s="85">
        <f t="shared" si="0"/>
        <v>0</v>
      </c>
    </row>
    <row r="37" spans="2:7" s="3" customFormat="1" ht="21" x14ac:dyDescent="0.35">
      <c r="B37" s="20" t="s">
        <v>35</v>
      </c>
      <c r="C37" s="16">
        <f>+'[1]Resumen '!L125</f>
        <v>3890000</v>
      </c>
      <c r="E37" s="14">
        <v>101550.33</v>
      </c>
      <c r="F37" s="14">
        <v>165827.73000000001</v>
      </c>
      <c r="G37" s="85">
        <f t="shared" si="0"/>
        <v>267378.06</v>
      </c>
    </row>
    <row r="38" spans="2:7" s="28" customFormat="1" ht="21" x14ac:dyDescent="0.25">
      <c r="B38" s="25" t="s">
        <v>36</v>
      </c>
      <c r="C38" s="26">
        <f>+C39</f>
        <v>2100000</v>
      </c>
      <c r="D38" s="27">
        <f>+D39+D40+D41+D42+D43+D44+D45+D46</f>
        <v>0</v>
      </c>
      <c r="E38" s="27"/>
      <c r="F38" s="79"/>
      <c r="G38" s="79">
        <f t="shared" si="0"/>
        <v>0</v>
      </c>
    </row>
    <row r="39" spans="2:7" s="3" customFormat="1" ht="21" x14ac:dyDescent="0.35">
      <c r="B39" s="20" t="s">
        <v>37</v>
      </c>
      <c r="C39" s="16">
        <f>+'[1]Resumen '!L133</f>
        <v>2100000</v>
      </c>
      <c r="D39" s="14"/>
      <c r="F39" s="14"/>
      <c r="G39" s="85">
        <f t="shared" si="0"/>
        <v>0</v>
      </c>
    </row>
    <row r="40" spans="2:7" s="3" customFormat="1" ht="21" x14ac:dyDescent="0.35">
      <c r="B40" s="20" t="s">
        <v>38</v>
      </c>
      <c r="C40" s="29"/>
      <c r="D40" s="14"/>
      <c r="F40" s="14"/>
      <c r="G40" s="85">
        <f t="shared" si="0"/>
        <v>0</v>
      </c>
    </row>
    <row r="41" spans="2:7" s="3" customFormat="1" ht="21" x14ac:dyDescent="0.35">
      <c r="B41" s="20" t="s">
        <v>39</v>
      </c>
      <c r="C41" s="29"/>
      <c r="D41" s="14"/>
      <c r="F41" s="14"/>
      <c r="G41" s="85">
        <f t="shared" si="0"/>
        <v>0</v>
      </c>
    </row>
    <row r="42" spans="2:7" s="3" customFormat="1" ht="21" x14ac:dyDescent="0.35">
      <c r="B42" s="20" t="s">
        <v>40</v>
      </c>
      <c r="C42" s="29">
        <v>0</v>
      </c>
      <c r="D42" s="14"/>
      <c r="F42" s="14"/>
      <c r="G42" s="85">
        <f t="shared" si="0"/>
        <v>0</v>
      </c>
    </row>
    <row r="43" spans="2:7" s="3" customFormat="1" ht="21" x14ac:dyDescent="0.35">
      <c r="B43" s="20" t="s">
        <v>41</v>
      </c>
      <c r="C43" s="29">
        <v>0</v>
      </c>
      <c r="D43" s="14"/>
      <c r="F43" s="14"/>
      <c r="G43" s="85">
        <f t="shared" si="0"/>
        <v>0</v>
      </c>
    </row>
    <row r="44" spans="2:7" s="3" customFormat="1" ht="21" x14ac:dyDescent="0.35">
      <c r="B44" s="20" t="s">
        <v>42</v>
      </c>
      <c r="C44" s="29">
        <v>0</v>
      </c>
      <c r="D44" s="14"/>
      <c r="F44" s="14"/>
      <c r="G44" s="85">
        <f t="shared" si="0"/>
        <v>0</v>
      </c>
    </row>
    <row r="45" spans="2:7" s="3" customFormat="1" ht="21" x14ac:dyDescent="0.35">
      <c r="B45" s="20" t="s">
        <v>43</v>
      </c>
      <c r="C45" s="29">
        <v>0</v>
      </c>
      <c r="D45" s="14"/>
      <c r="F45" s="14"/>
      <c r="G45" s="85">
        <f t="shared" si="0"/>
        <v>0</v>
      </c>
    </row>
    <row r="46" spans="2:7" s="3" customFormat="1" ht="21" x14ac:dyDescent="0.35">
      <c r="B46" s="20" t="s">
        <v>44</v>
      </c>
      <c r="C46" s="29">
        <v>0</v>
      </c>
      <c r="D46" s="14"/>
      <c r="F46" s="14"/>
      <c r="G46" s="85">
        <f t="shared" si="0"/>
        <v>0</v>
      </c>
    </row>
    <row r="47" spans="2:7" s="11" customFormat="1" ht="21" x14ac:dyDescent="0.4">
      <c r="B47" s="17" t="s">
        <v>45</v>
      </c>
      <c r="C47" s="18">
        <f t="shared" ref="C47" si="1">+C48+C49+C50+C51+C52+C53</f>
        <v>0</v>
      </c>
      <c r="D47" s="19"/>
      <c r="E47" s="19"/>
      <c r="F47" s="78"/>
      <c r="G47" s="78">
        <f t="shared" si="0"/>
        <v>0</v>
      </c>
    </row>
    <row r="48" spans="2:7" s="3" customFormat="1" ht="21" x14ac:dyDescent="0.35">
      <c r="B48" s="20" t="s">
        <v>46</v>
      </c>
      <c r="C48" s="29">
        <v>0</v>
      </c>
      <c r="D48" s="14"/>
      <c r="F48" s="14"/>
      <c r="G48" s="85">
        <f t="shared" si="0"/>
        <v>0</v>
      </c>
    </row>
    <row r="49" spans="2:7" s="3" customFormat="1" ht="21" x14ac:dyDescent="0.35">
      <c r="B49" s="20" t="s">
        <v>47</v>
      </c>
      <c r="C49" s="29">
        <v>0</v>
      </c>
      <c r="D49" s="14"/>
      <c r="F49" s="14"/>
      <c r="G49" s="85">
        <f t="shared" si="0"/>
        <v>0</v>
      </c>
    </row>
    <row r="50" spans="2:7" s="3" customFormat="1" ht="21" x14ac:dyDescent="0.35">
      <c r="B50" s="20" t="s">
        <v>48</v>
      </c>
      <c r="C50" s="29">
        <v>0</v>
      </c>
      <c r="D50" s="14"/>
      <c r="F50" s="14"/>
      <c r="G50" s="85">
        <f t="shared" si="0"/>
        <v>0</v>
      </c>
    </row>
    <row r="51" spans="2:7" s="3" customFormat="1" ht="21" x14ac:dyDescent="0.35">
      <c r="B51" s="20" t="s">
        <v>49</v>
      </c>
      <c r="C51" s="29">
        <v>0</v>
      </c>
      <c r="D51" s="14"/>
      <c r="F51" s="14"/>
      <c r="G51" s="85">
        <f t="shared" si="0"/>
        <v>0</v>
      </c>
    </row>
    <row r="52" spans="2:7" s="3" customFormat="1" ht="21" x14ac:dyDescent="0.35">
      <c r="B52" s="20" t="s">
        <v>50</v>
      </c>
      <c r="C52" s="29">
        <v>0</v>
      </c>
      <c r="D52" s="14"/>
      <c r="F52" s="14"/>
      <c r="G52" s="85">
        <f t="shared" si="0"/>
        <v>0</v>
      </c>
    </row>
    <row r="53" spans="2:7" s="3" customFormat="1" ht="21" x14ac:dyDescent="0.35">
      <c r="B53" s="20" t="s">
        <v>51</v>
      </c>
      <c r="C53" s="29">
        <v>0</v>
      </c>
      <c r="D53" s="14"/>
      <c r="F53" s="14"/>
      <c r="G53" s="85">
        <f t="shared" si="0"/>
        <v>0</v>
      </c>
    </row>
    <row r="54" spans="2:7" s="11" customFormat="1" ht="21.75" customHeight="1" x14ac:dyDescent="0.4">
      <c r="B54" s="17" t="s">
        <v>52</v>
      </c>
      <c r="C54" s="18">
        <f>+C55+C56+C57+C58+C59+C60+C61+C62+C63</f>
        <v>6300000</v>
      </c>
      <c r="D54" s="19">
        <f>+D55+D56+D57+D58+D59+D60+D61+D62+D63</f>
        <v>0</v>
      </c>
      <c r="E54" s="19">
        <f>+E55+E57+E59</f>
        <v>162148.98000000001</v>
      </c>
      <c r="F54" s="78">
        <f>+F57+F59</f>
        <v>432524.04</v>
      </c>
      <c r="G54" s="78">
        <f t="shared" si="0"/>
        <v>594673.02</v>
      </c>
    </row>
    <row r="55" spans="2:7" s="3" customFormat="1" ht="21" x14ac:dyDescent="0.35">
      <c r="B55" s="20" t="s">
        <v>53</v>
      </c>
      <c r="C55" s="16">
        <f>+'[1]Resumen '!L140</f>
        <v>1400000</v>
      </c>
      <c r="D55" s="14"/>
      <c r="E55" s="14">
        <v>4993.97</v>
      </c>
      <c r="F55" s="14"/>
      <c r="G55" s="85">
        <f t="shared" si="0"/>
        <v>4993.97</v>
      </c>
    </row>
    <row r="56" spans="2:7" s="3" customFormat="1" ht="21" x14ac:dyDescent="0.35">
      <c r="B56" s="20" t="s">
        <v>54</v>
      </c>
      <c r="C56" s="16">
        <f>+'[1]Resumen '!L144</f>
        <v>100000</v>
      </c>
      <c r="D56" s="14"/>
      <c r="E56" s="14"/>
      <c r="F56" s="14"/>
      <c r="G56" s="85">
        <f t="shared" si="0"/>
        <v>0</v>
      </c>
    </row>
    <row r="57" spans="2:7" s="3" customFormat="1" ht="21" x14ac:dyDescent="0.35">
      <c r="B57" s="20" t="s">
        <v>55</v>
      </c>
      <c r="C57" s="16">
        <f>+'[1]Resumen '!L146</f>
        <v>3300000</v>
      </c>
      <c r="D57" s="14"/>
      <c r="E57" s="14">
        <v>1395.01</v>
      </c>
      <c r="F57" s="14">
        <v>4694.9799999999996</v>
      </c>
      <c r="G57" s="85">
        <f t="shared" si="0"/>
        <v>6089.99</v>
      </c>
    </row>
    <row r="58" spans="2:7" s="3" customFormat="1" ht="21" x14ac:dyDescent="0.35">
      <c r="B58" s="20" t="s">
        <v>56</v>
      </c>
      <c r="C58" s="16"/>
      <c r="D58" s="14"/>
      <c r="E58" s="14"/>
      <c r="F58" s="14"/>
      <c r="G58" s="85">
        <f t="shared" si="0"/>
        <v>0</v>
      </c>
    </row>
    <row r="59" spans="2:7" s="3" customFormat="1" ht="21" x14ac:dyDescent="0.35">
      <c r="B59" s="20" t="s">
        <v>57</v>
      </c>
      <c r="C59" s="30">
        <f>+'[1]Resumen '!L150</f>
        <v>1400000</v>
      </c>
      <c r="D59" s="14"/>
      <c r="E59" s="14">
        <v>155760</v>
      </c>
      <c r="F59" s="14">
        <v>427829.06</v>
      </c>
      <c r="G59" s="85">
        <f t="shared" si="0"/>
        <v>583589.06000000006</v>
      </c>
    </row>
    <row r="60" spans="2:7" s="3" customFormat="1" ht="21" x14ac:dyDescent="0.35">
      <c r="B60" s="20" t="s">
        <v>58</v>
      </c>
      <c r="C60" s="16">
        <f>+'[1]Resumen '!L155</f>
        <v>100000</v>
      </c>
      <c r="D60" s="14"/>
      <c r="E60" s="14"/>
      <c r="F60" s="14"/>
      <c r="G60" s="85">
        <f t="shared" si="0"/>
        <v>0</v>
      </c>
    </row>
    <row r="61" spans="2:7" s="3" customFormat="1" ht="21" x14ac:dyDescent="0.35">
      <c r="B61" s="20" t="s">
        <v>59</v>
      </c>
      <c r="C61" s="16">
        <v>0</v>
      </c>
      <c r="D61" s="14"/>
      <c r="E61" s="14"/>
      <c r="F61" s="14"/>
      <c r="G61" s="85">
        <f t="shared" si="0"/>
        <v>0</v>
      </c>
    </row>
    <row r="62" spans="2:7" s="3" customFormat="1" ht="21" x14ac:dyDescent="0.35">
      <c r="B62" s="20" t="s">
        <v>60</v>
      </c>
      <c r="C62" s="16">
        <v>0</v>
      </c>
      <c r="D62" s="14"/>
      <c r="E62" s="14"/>
      <c r="F62" s="14"/>
      <c r="G62" s="85">
        <f t="shared" si="0"/>
        <v>0</v>
      </c>
    </row>
    <row r="63" spans="2:7" s="3" customFormat="1" ht="21" x14ac:dyDescent="0.35">
      <c r="B63" s="20" t="s">
        <v>61</v>
      </c>
      <c r="C63" s="29">
        <v>0</v>
      </c>
      <c r="D63" s="14"/>
      <c r="E63" s="14"/>
      <c r="F63" s="14"/>
      <c r="G63" s="85">
        <f t="shared" si="0"/>
        <v>0</v>
      </c>
    </row>
    <row r="64" spans="2:7" s="31" customFormat="1" ht="22.5" customHeight="1" x14ac:dyDescent="0.4">
      <c r="B64" s="17" t="s">
        <v>62</v>
      </c>
      <c r="C64" s="18">
        <f t="shared" ref="C64" si="2">+C65+C66+C67+C68</f>
        <v>150800000</v>
      </c>
      <c r="D64" s="19"/>
      <c r="E64" s="19"/>
      <c r="F64" s="78"/>
      <c r="G64" s="78">
        <f t="shared" si="0"/>
        <v>0</v>
      </c>
    </row>
    <row r="65" spans="2:7" s="3" customFormat="1" ht="21" x14ac:dyDescent="0.35">
      <c r="B65" s="20" t="s">
        <v>63</v>
      </c>
      <c r="C65" s="29">
        <f>+'[1]Resumen '!L158</f>
        <v>500000</v>
      </c>
      <c r="D65" s="14"/>
      <c r="F65" s="14"/>
      <c r="G65" s="85">
        <f t="shared" si="0"/>
        <v>0</v>
      </c>
    </row>
    <row r="66" spans="2:7" s="3" customFormat="1" ht="21" x14ac:dyDescent="0.35">
      <c r="B66" s="20" t="s">
        <v>64</v>
      </c>
      <c r="C66" s="16">
        <f>+'[1]Resumen '!L160</f>
        <v>150300000</v>
      </c>
      <c r="D66" s="14"/>
      <c r="F66" s="14"/>
      <c r="G66" s="85">
        <f t="shared" si="0"/>
        <v>0</v>
      </c>
    </row>
    <row r="67" spans="2:7" s="3" customFormat="1" ht="21" x14ac:dyDescent="0.35">
      <c r="B67" s="20" t="s">
        <v>65</v>
      </c>
      <c r="C67" s="29"/>
      <c r="D67" s="14"/>
      <c r="F67" s="14"/>
      <c r="G67" s="85">
        <f t="shared" si="0"/>
        <v>0</v>
      </c>
    </row>
    <row r="68" spans="2:7" s="3" customFormat="1" ht="21" x14ac:dyDescent="0.35">
      <c r="B68" s="20" t="s">
        <v>66</v>
      </c>
      <c r="C68" s="29"/>
      <c r="D68" s="14"/>
      <c r="F68" s="14"/>
      <c r="G68" s="85">
        <f t="shared" si="0"/>
        <v>0</v>
      </c>
    </row>
    <row r="69" spans="2:7" s="11" customFormat="1" ht="21" x14ac:dyDescent="0.4">
      <c r="B69" s="17" t="s">
        <v>67</v>
      </c>
      <c r="C69" s="18">
        <f>+C70+C71</f>
        <v>0</v>
      </c>
      <c r="D69" s="19"/>
      <c r="E69" s="19"/>
      <c r="F69" s="78"/>
      <c r="G69" s="78">
        <f t="shared" si="0"/>
        <v>0</v>
      </c>
    </row>
    <row r="70" spans="2:7" s="3" customFormat="1" ht="21" x14ac:dyDescent="0.35">
      <c r="B70" s="20" t="s">
        <v>68</v>
      </c>
      <c r="C70" s="29">
        <v>0</v>
      </c>
      <c r="D70" s="14"/>
      <c r="F70" s="14"/>
      <c r="G70" s="85">
        <f t="shared" si="0"/>
        <v>0</v>
      </c>
    </row>
    <row r="71" spans="2:7" s="3" customFormat="1" ht="21" x14ac:dyDescent="0.35">
      <c r="B71" s="20" t="s">
        <v>69</v>
      </c>
      <c r="C71" s="29">
        <v>0</v>
      </c>
      <c r="D71" s="14"/>
      <c r="F71" s="14"/>
      <c r="G71" s="85">
        <f t="shared" si="0"/>
        <v>0</v>
      </c>
    </row>
    <row r="72" spans="2:7" s="11" customFormat="1" ht="21" x14ac:dyDescent="0.4">
      <c r="B72" s="17" t="s">
        <v>70</v>
      </c>
      <c r="C72" s="18">
        <f>+C75</f>
        <v>0</v>
      </c>
      <c r="D72" s="19"/>
      <c r="E72" s="19"/>
      <c r="F72" s="78"/>
      <c r="G72" s="78">
        <f t="shared" si="0"/>
        <v>0</v>
      </c>
    </row>
    <row r="73" spans="2:7" s="3" customFormat="1" ht="21" x14ac:dyDescent="0.35">
      <c r="B73" s="20" t="s">
        <v>71</v>
      </c>
      <c r="C73" s="29"/>
      <c r="D73" s="14"/>
      <c r="F73" s="14"/>
      <c r="G73" s="85">
        <f t="shared" si="0"/>
        <v>0</v>
      </c>
    </row>
    <row r="74" spans="2:7" s="3" customFormat="1" ht="21" x14ac:dyDescent="0.35">
      <c r="B74" s="20" t="s">
        <v>72</v>
      </c>
      <c r="C74" s="29">
        <v>0</v>
      </c>
      <c r="D74" s="14"/>
      <c r="F74" s="14"/>
      <c r="G74" s="85">
        <f t="shared" si="0"/>
        <v>0</v>
      </c>
    </row>
    <row r="75" spans="2:7" s="3" customFormat="1" ht="21" x14ac:dyDescent="0.35">
      <c r="B75" s="20" t="s">
        <v>73</v>
      </c>
      <c r="C75" s="29">
        <v>0</v>
      </c>
      <c r="D75" s="14"/>
      <c r="F75" s="14"/>
      <c r="G75" s="85">
        <f t="shared" si="0"/>
        <v>0</v>
      </c>
    </row>
    <row r="76" spans="2:7" s="11" customFormat="1" ht="21" x14ac:dyDescent="0.4">
      <c r="B76" s="17" t="s">
        <v>74</v>
      </c>
      <c r="C76" s="18">
        <f>+C77+C78+C79+C80+C81+C82+C83+C84</f>
        <v>0</v>
      </c>
      <c r="D76" s="19"/>
      <c r="E76" s="19">
        <f>+E78</f>
        <v>28712089.129999999</v>
      </c>
      <c r="F76" s="78">
        <f>+F78</f>
        <v>52069670.5</v>
      </c>
      <c r="G76" s="78">
        <f t="shared" si="0"/>
        <v>80781759.629999995</v>
      </c>
    </row>
    <row r="77" spans="2:7" s="8" customFormat="1" ht="21" x14ac:dyDescent="0.4">
      <c r="B77" s="32" t="s">
        <v>75</v>
      </c>
      <c r="C77" s="29"/>
      <c r="D77" s="7"/>
      <c r="F77" s="7"/>
      <c r="G77" s="85">
        <f t="shared" si="0"/>
        <v>0</v>
      </c>
    </row>
    <row r="78" spans="2:7" s="3" customFormat="1" ht="21" x14ac:dyDescent="0.35">
      <c r="B78" s="20" t="s">
        <v>76</v>
      </c>
      <c r="C78" s="29"/>
      <c r="D78" s="14"/>
      <c r="E78" s="14">
        <v>28712089.129999999</v>
      </c>
      <c r="F78" s="14">
        <v>52069670.5</v>
      </c>
      <c r="G78" s="85">
        <f t="shared" si="0"/>
        <v>80781759.629999995</v>
      </c>
    </row>
    <row r="79" spans="2:7" s="3" customFormat="1" ht="21" x14ac:dyDescent="0.35">
      <c r="B79" s="20" t="s">
        <v>77</v>
      </c>
      <c r="C79" s="29"/>
      <c r="D79" s="14"/>
      <c r="E79" s="33"/>
      <c r="F79" s="14"/>
      <c r="G79" s="85">
        <f t="shared" si="0"/>
        <v>0</v>
      </c>
    </row>
    <row r="80" spans="2:7" s="8" customFormat="1" ht="21" x14ac:dyDescent="0.4">
      <c r="B80" s="17" t="s">
        <v>78</v>
      </c>
      <c r="C80" s="18"/>
      <c r="D80" s="19"/>
      <c r="E80" s="19">
        <f>+E81</f>
        <v>2389047.77</v>
      </c>
      <c r="F80" s="78">
        <f>+F81</f>
        <v>86710.09</v>
      </c>
      <c r="G80" s="78">
        <f t="shared" si="0"/>
        <v>2475757.86</v>
      </c>
    </row>
    <row r="81" spans="2:7" s="23" customFormat="1" ht="21" x14ac:dyDescent="0.4">
      <c r="B81" s="64" t="s">
        <v>79</v>
      </c>
      <c r="C81" s="65"/>
      <c r="D81" s="66"/>
      <c r="E81" s="66">
        <v>2389047.77</v>
      </c>
      <c r="F81" s="80">
        <v>86710.09</v>
      </c>
    </row>
    <row r="82" spans="2:7" s="3" customFormat="1" ht="21" x14ac:dyDescent="0.35">
      <c r="B82" s="20" t="s">
        <v>80</v>
      </c>
      <c r="C82" s="29"/>
      <c r="D82" s="14"/>
      <c r="F82" s="14"/>
    </row>
    <row r="83" spans="2:7" s="8" customFormat="1" ht="21" x14ac:dyDescent="0.4">
      <c r="B83" s="17" t="s">
        <v>81</v>
      </c>
      <c r="C83" s="18"/>
      <c r="D83" s="19"/>
      <c r="E83" s="19"/>
      <c r="F83" s="78"/>
      <c r="G83" s="78"/>
    </row>
    <row r="84" spans="2:7" s="1" customFormat="1" ht="21" x14ac:dyDescent="0.35">
      <c r="B84" s="20" t="s">
        <v>82</v>
      </c>
      <c r="C84" s="29"/>
      <c r="D84" s="34"/>
      <c r="F84" s="34"/>
    </row>
    <row r="85" spans="2:7" s="38" customFormat="1" ht="30" customHeight="1" x14ac:dyDescent="0.4">
      <c r="B85" s="35" t="s">
        <v>83</v>
      </c>
      <c r="C85" s="36">
        <f>+C76+C72+C69+C64+C54+C47+C38+C28+C18+C12</f>
        <v>707952077</v>
      </c>
      <c r="D85" s="37">
        <f>+D64+D54+D47+D38+D28+D18+D12</f>
        <v>0</v>
      </c>
      <c r="E85" s="37">
        <f>+E54+E28+E18+E12+E80+E76</f>
        <v>40307734.670000002</v>
      </c>
      <c r="F85" s="81">
        <f>+F80+F76+F54+F28+F18+F12</f>
        <v>62767320.43</v>
      </c>
      <c r="G85" s="81">
        <f>+G80+G76+G54+G28+G18+G12</f>
        <v>103075055.09999999</v>
      </c>
    </row>
    <row r="86" spans="2:7" s="38" customFormat="1" ht="30" customHeight="1" thickBot="1" x14ac:dyDescent="0.45">
      <c r="B86" s="90"/>
      <c r="C86" s="90"/>
      <c r="D86" s="91"/>
      <c r="E86" s="91"/>
      <c r="F86" s="92"/>
      <c r="G86" s="92"/>
    </row>
    <row r="87" spans="2:7" s="40" customFormat="1" ht="21" x14ac:dyDescent="0.4">
      <c r="B87" s="113" t="s">
        <v>107</v>
      </c>
      <c r="C87" s="114"/>
      <c r="D87" s="73"/>
      <c r="E87" s="39"/>
      <c r="F87" s="82"/>
    </row>
    <row r="88" spans="2:7" s="40" customFormat="1" ht="25.5" customHeight="1" x14ac:dyDescent="0.3">
      <c r="B88" s="115" t="s">
        <v>108</v>
      </c>
      <c r="C88" s="116"/>
      <c r="D88" s="74"/>
      <c r="E88" s="67">
        <f>+E85-40307734.67</f>
        <v>0</v>
      </c>
      <c r="F88" s="82"/>
    </row>
    <row r="89" spans="2:7" s="40" customFormat="1" ht="16.5" customHeight="1" x14ac:dyDescent="0.3">
      <c r="B89" s="117" t="s">
        <v>109</v>
      </c>
      <c r="C89" s="118"/>
      <c r="D89" s="74"/>
      <c r="E89" s="68"/>
      <c r="F89" s="82"/>
    </row>
    <row r="90" spans="2:7" s="40" customFormat="1" ht="22.5" customHeight="1" thickBot="1" x14ac:dyDescent="0.35">
      <c r="B90" s="119" t="s">
        <v>110</v>
      </c>
      <c r="C90" s="120"/>
      <c r="D90" s="75"/>
      <c r="E90" s="68"/>
      <c r="F90" s="82"/>
    </row>
    <row r="91" spans="2:7" s="40" customFormat="1" ht="18.75" x14ac:dyDescent="0.3">
      <c r="B91" s="41"/>
      <c r="C91" s="42"/>
      <c r="D91" s="43"/>
      <c r="E91" s="68"/>
      <c r="F91" s="82"/>
    </row>
    <row r="92" spans="2:7" s="40" customFormat="1" ht="18.75" x14ac:dyDescent="0.3">
      <c r="B92" s="41"/>
      <c r="C92" s="42"/>
      <c r="D92" s="43"/>
      <c r="E92" s="68"/>
      <c r="F92" s="82"/>
    </row>
    <row r="93" spans="2:7" s="40" customFormat="1" ht="18.75" x14ac:dyDescent="0.3">
      <c r="B93" s="41"/>
      <c r="C93" s="42"/>
      <c r="D93" s="43"/>
      <c r="E93" s="68"/>
      <c r="F93" s="82"/>
    </row>
    <row r="94" spans="2:7" s="40" customFormat="1" ht="18.75" x14ac:dyDescent="0.3">
      <c r="B94" s="41"/>
      <c r="C94" s="42"/>
      <c r="D94" s="43"/>
      <c r="E94" s="68"/>
      <c r="F94" s="82"/>
    </row>
    <row r="95" spans="2:7" s="40" customFormat="1" ht="18.75" x14ac:dyDescent="0.3">
      <c r="B95" s="41"/>
      <c r="C95" s="42"/>
      <c r="D95" s="43"/>
      <c r="E95" s="68"/>
      <c r="F95" s="82"/>
    </row>
    <row r="96" spans="2:7" s="40" customFormat="1" ht="18.75" x14ac:dyDescent="0.25">
      <c r="B96" s="44" t="s">
        <v>84</v>
      </c>
      <c r="C96" s="42"/>
      <c r="D96" s="124" t="s">
        <v>105</v>
      </c>
      <c r="E96" s="124"/>
      <c r="F96" s="124"/>
      <c r="G96" s="124"/>
    </row>
    <row r="97" spans="2:7" s="40" customFormat="1" ht="18.75" x14ac:dyDescent="0.3">
      <c r="B97" s="76" t="s">
        <v>101</v>
      </c>
      <c r="C97" s="42"/>
      <c r="D97" s="125" t="s">
        <v>100</v>
      </c>
      <c r="E97" s="125"/>
      <c r="F97" s="125"/>
      <c r="G97" s="125"/>
    </row>
    <row r="98" spans="2:7" s="86" customFormat="1" ht="20.25" customHeight="1" x14ac:dyDescent="0.25">
      <c r="B98" s="87" t="s">
        <v>102</v>
      </c>
      <c r="C98" s="42"/>
      <c r="D98" s="88"/>
      <c r="E98" s="89" t="s">
        <v>96</v>
      </c>
      <c r="F98" s="89"/>
      <c r="G98" s="89"/>
    </row>
    <row r="99" spans="2:7" s="40" customFormat="1" ht="18.75" x14ac:dyDescent="0.3">
      <c r="B99" s="41"/>
      <c r="C99" s="42"/>
      <c r="D99" s="43"/>
      <c r="E99" s="68"/>
      <c r="F99" s="82"/>
    </row>
    <row r="100" spans="2:7" s="40" customFormat="1" ht="18.75" x14ac:dyDescent="0.3">
      <c r="B100" s="41"/>
      <c r="C100" s="42"/>
      <c r="D100" s="43"/>
      <c r="E100" s="68"/>
      <c r="F100" s="82"/>
    </row>
    <row r="101" spans="2:7" s="40" customFormat="1" ht="18.75" x14ac:dyDescent="0.3">
      <c r="B101" s="41"/>
      <c r="C101" s="42"/>
      <c r="D101" s="43"/>
      <c r="E101" s="68"/>
      <c r="F101" s="82"/>
    </row>
    <row r="102" spans="2:7" s="40" customFormat="1" ht="18.75" x14ac:dyDescent="0.3">
      <c r="B102" s="41"/>
      <c r="C102" s="42"/>
      <c r="D102" s="43"/>
      <c r="E102" s="68"/>
      <c r="F102" s="82"/>
    </row>
    <row r="103" spans="2:7" s="40" customFormat="1" ht="18.75" x14ac:dyDescent="0.3">
      <c r="B103" s="41"/>
      <c r="C103" s="42"/>
      <c r="D103" s="43"/>
      <c r="E103" s="68"/>
      <c r="F103" s="82"/>
    </row>
    <row r="104" spans="2:7" s="40" customFormat="1" ht="18.75" x14ac:dyDescent="0.25">
      <c r="B104" s="123" t="s">
        <v>106</v>
      </c>
      <c r="C104" s="123"/>
      <c r="D104" s="123"/>
      <c r="E104" s="123"/>
      <c r="F104" s="123"/>
      <c r="G104" s="123"/>
    </row>
    <row r="105" spans="2:7" s="40" customFormat="1" x14ac:dyDescent="0.3">
      <c r="B105" s="121" t="s">
        <v>85</v>
      </c>
      <c r="C105" s="121"/>
      <c r="D105" s="121"/>
      <c r="E105" s="121"/>
      <c r="F105" s="121"/>
      <c r="G105" s="121"/>
    </row>
    <row r="106" spans="2:7" s="40" customFormat="1" ht="15" x14ac:dyDescent="0.25">
      <c r="B106" s="122" t="s">
        <v>86</v>
      </c>
      <c r="C106" s="122"/>
      <c r="D106" s="122"/>
      <c r="E106" s="122"/>
      <c r="F106" s="122"/>
      <c r="G106" s="122"/>
    </row>
    <row r="107" spans="2:7" s="40" customFormat="1" ht="18.75" x14ac:dyDescent="0.3">
      <c r="B107" s="41"/>
      <c r="C107" s="42"/>
      <c r="D107" s="43"/>
      <c r="E107" s="68"/>
      <c r="F107" s="82"/>
    </row>
    <row r="108" spans="2:7" s="40" customFormat="1" ht="18.75" x14ac:dyDescent="0.3">
      <c r="B108" s="41"/>
      <c r="C108" s="42"/>
      <c r="D108" s="43"/>
      <c r="E108" s="68"/>
      <c r="F108" s="82"/>
    </row>
    <row r="109" spans="2:7" s="40" customFormat="1" ht="18.75" x14ac:dyDescent="0.3">
      <c r="B109" s="41"/>
      <c r="C109" s="42"/>
      <c r="D109" s="43"/>
      <c r="E109" s="68"/>
      <c r="F109" s="82"/>
    </row>
    <row r="110" spans="2:7" s="40" customFormat="1" ht="18.75" x14ac:dyDescent="0.3">
      <c r="B110" s="41"/>
      <c r="C110" s="42"/>
      <c r="D110" s="43"/>
      <c r="E110" s="68"/>
      <c r="F110" s="82"/>
    </row>
    <row r="111" spans="2:7" s="40" customFormat="1" ht="18.75" x14ac:dyDescent="0.3">
      <c r="B111" s="41"/>
      <c r="C111" s="42"/>
      <c r="D111" s="43"/>
      <c r="E111" s="68"/>
      <c r="F111" s="82"/>
    </row>
    <row r="112" spans="2:7" s="40" customFormat="1" ht="18.75" x14ac:dyDescent="0.3">
      <c r="B112" s="41"/>
      <c r="C112" s="42"/>
      <c r="D112" s="43"/>
      <c r="E112" s="68"/>
      <c r="F112" s="82"/>
    </row>
    <row r="113" spans="2:16" s="40" customFormat="1" ht="18.75" x14ac:dyDescent="0.3">
      <c r="B113" s="41"/>
      <c r="C113" s="42"/>
      <c r="D113" s="43"/>
      <c r="E113" s="39"/>
      <c r="F113" s="82"/>
    </row>
    <row r="114" spans="2:16" s="40" customFormat="1" ht="21" x14ac:dyDescent="0.25">
      <c r="B114" s="44" t="s">
        <v>94</v>
      </c>
      <c r="C114" s="71"/>
      <c r="D114" s="72"/>
      <c r="E114" s="72"/>
      <c r="F114" s="72"/>
    </row>
    <row r="115" spans="2:16" s="40" customFormat="1" ht="16.5" customHeight="1" x14ac:dyDescent="0.25">
      <c r="B115" s="69" t="s">
        <v>95</v>
      </c>
      <c r="C115" s="103" t="s">
        <v>97</v>
      </c>
      <c r="D115" s="103"/>
      <c r="E115" s="103"/>
      <c r="F115" s="103"/>
    </row>
    <row r="116" spans="2:16" s="40" customFormat="1" ht="16.5" customHeight="1" x14ac:dyDescent="0.25">
      <c r="B116" s="70" t="s">
        <v>96</v>
      </c>
      <c r="C116" s="99" t="s">
        <v>98</v>
      </c>
      <c r="D116" s="99"/>
      <c r="E116" s="99"/>
      <c r="F116" s="99"/>
    </row>
    <row r="117" spans="2:16" s="40" customFormat="1" x14ac:dyDescent="0.3">
      <c r="B117" s="45"/>
      <c r="C117" s="46"/>
      <c r="D117" s="47"/>
      <c r="E117" s="39"/>
      <c r="F117" s="82"/>
    </row>
    <row r="118" spans="2:16" s="40" customFormat="1" ht="18.75" x14ac:dyDescent="0.3">
      <c r="B118" s="41"/>
      <c r="C118" s="48"/>
      <c r="D118" s="49"/>
      <c r="E118" s="39"/>
      <c r="F118" s="82"/>
    </row>
    <row r="119" spans="2:16" s="50" customFormat="1" ht="21" x14ac:dyDescent="0.3">
      <c r="B119" s="102" t="s">
        <v>99</v>
      </c>
      <c r="C119" s="102"/>
      <c r="D119" s="102"/>
      <c r="E119" s="102"/>
      <c r="F119" s="102"/>
    </row>
    <row r="120" spans="2:16" s="51" customFormat="1" ht="25.5" x14ac:dyDescent="0.45">
      <c r="B120" s="100" t="s">
        <v>92</v>
      </c>
      <c r="C120" s="100"/>
      <c r="D120" s="100"/>
      <c r="E120" s="100"/>
      <c r="F120" s="100"/>
    </row>
    <row r="121" spans="2:16" s="51" customFormat="1" ht="22.5" x14ac:dyDescent="0.4">
      <c r="B121" s="101" t="s">
        <v>93</v>
      </c>
      <c r="C121" s="101"/>
      <c r="D121" s="101"/>
      <c r="E121" s="101"/>
      <c r="F121" s="101"/>
    </row>
    <row r="123" spans="2:16" ht="17.25" thickBot="1" x14ac:dyDescent="0.35"/>
    <row r="124" spans="2:16" s="58" customFormat="1" ht="18.75" thickBot="1" x14ac:dyDescent="0.4">
      <c r="B124" s="95" t="s">
        <v>87</v>
      </c>
      <c r="C124" s="96"/>
      <c r="D124" s="55"/>
      <c r="E124" s="56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2:16" s="58" customFormat="1" ht="34.5" customHeight="1" thickBot="1" x14ac:dyDescent="0.4">
      <c r="B125" s="97" t="s">
        <v>88</v>
      </c>
      <c r="C125" s="98"/>
      <c r="D125" s="55"/>
      <c r="E125" s="56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2:16" s="62" customFormat="1" ht="52.5" customHeight="1" thickBot="1" x14ac:dyDescent="0.3">
      <c r="B126" s="93" t="s">
        <v>89</v>
      </c>
      <c r="C126" s="94"/>
      <c r="D126" s="59"/>
      <c r="E126" s="60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2:16" s="57" customFormat="1" ht="18" x14ac:dyDescent="0.35">
      <c r="B127" s="63"/>
      <c r="C127" s="55"/>
      <c r="D127" s="55"/>
      <c r="E127" s="56"/>
      <c r="F127" s="58"/>
    </row>
  </sheetData>
  <autoFilter ref="E9:G10" xr:uid="{DAA9053B-A81D-412A-AE71-167C07209B62}"/>
  <mergeCells count="30">
    <mergeCell ref="A7:G7"/>
    <mergeCell ref="A8:G8"/>
    <mergeCell ref="B2:G2"/>
    <mergeCell ref="A3:G3"/>
    <mergeCell ref="B4:G4"/>
    <mergeCell ref="A5:G5"/>
    <mergeCell ref="A6:G6"/>
    <mergeCell ref="G9:G10"/>
    <mergeCell ref="B87:C87"/>
    <mergeCell ref="B88:C88"/>
    <mergeCell ref="B89:C89"/>
    <mergeCell ref="B90:C90"/>
    <mergeCell ref="C115:F115"/>
    <mergeCell ref="B9:B10"/>
    <mergeCell ref="C9:C10"/>
    <mergeCell ref="D9:D10"/>
    <mergeCell ref="E9:E10"/>
    <mergeCell ref="F9:F10"/>
    <mergeCell ref="B105:G105"/>
    <mergeCell ref="B106:G106"/>
    <mergeCell ref="B104:G104"/>
    <mergeCell ref="D96:G96"/>
    <mergeCell ref="D97:G97"/>
    <mergeCell ref="B126:C126"/>
    <mergeCell ref="B124:C124"/>
    <mergeCell ref="B125:C125"/>
    <mergeCell ref="C116:F116"/>
    <mergeCell ref="B120:F120"/>
    <mergeCell ref="B121:F121"/>
    <mergeCell ref="B119:F119"/>
  </mergeCells>
  <printOptions horizontalCentered="1"/>
  <pageMargins left="0.39370078740157483" right="0.39370078740157483" top="3.937007874015748E-2" bottom="0.39370078740157483" header="0.31496062992125984" footer="0.31496062992125984"/>
  <pageSetup scale="64" fitToHeight="6" orientation="landscape" r:id="rId1"/>
  <headerFooter>
    <oddFooter>&amp;R&amp;P</oddFooter>
  </headerFooter>
  <rowBreaks count="1" manualBreakCount="1">
    <brk id="75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</vt:lpstr>
      <vt:lpstr>'EJECUCION DEL GASTO'!Área_de_impresión</vt:lpstr>
      <vt:lpstr>'EJECUCION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2023-03-27T16:39:27Z</cp:lastPrinted>
  <dcterms:created xsi:type="dcterms:W3CDTF">2023-01-24T15:33:24Z</dcterms:created>
  <dcterms:modified xsi:type="dcterms:W3CDTF">2023-03-28T15:42:51Z</dcterms:modified>
</cp:coreProperties>
</file>