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5DF3F3A6-3156-4F94-AFDC-E4FCBE7DED04}" xr6:coauthVersionLast="47" xr6:coauthVersionMax="47" xr10:uidLastSave="{00000000-0000-0000-0000-000000000000}"/>
  <bookViews>
    <workbookView xWindow="-120" yWindow="-120" windowWidth="29040" windowHeight="15840" xr2:uid="{FCA33920-AE6F-4A0D-BCE4-D74D29E43B49}"/>
  </bookViews>
  <sheets>
    <sheet name="EJECUCION DEL GASTO (2)" sheetId="1" r:id="rId1"/>
  </sheets>
  <externalReferences>
    <externalReference r:id="rId2"/>
  </externalReferences>
  <definedNames>
    <definedName name="_xlnm._FilterDatabase" localSheetId="0" hidden="1">'EJECUCION DEL GASTO (2)'!$F$9:$J$9</definedName>
    <definedName name="_xlnm.Print_Area" localSheetId="0">'EJECUCION DEL GASTO (2)'!$B$1:$K$115</definedName>
    <definedName name="_xlnm.Print_Titles" localSheetId="0">'EJECUCION DEL GASTO (2)'!$1:$10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9" i="1" l="1"/>
  <c r="J79" i="1"/>
  <c r="H79" i="1"/>
  <c r="H84" i="1" s="1"/>
  <c r="G79" i="1"/>
  <c r="G84" i="1" s="1"/>
  <c r="F79" i="1"/>
  <c r="K75" i="1"/>
  <c r="J75" i="1"/>
  <c r="J84" i="1" s="1"/>
  <c r="I75" i="1"/>
  <c r="H75" i="1"/>
  <c r="G75" i="1"/>
  <c r="F75" i="1"/>
  <c r="D75" i="1"/>
  <c r="D71" i="1"/>
  <c r="D68" i="1"/>
  <c r="D65" i="1"/>
  <c r="D64" i="1"/>
  <c r="K62" i="1"/>
  <c r="K57" i="1" s="1"/>
  <c r="K61" i="1"/>
  <c r="K60" i="1"/>
  <c r="K55" i="1" s="1"/>
  <c r="K59" i="1"/>
  <c r="D59" i="1"/>
  <c r="D58" i="1"/>
  <c r="K56" i="1"/>
  <c r="D56" i="1"/>
  <c r="D55" i="1"/>
  <c r="D54" i="1"/>
  <c r="J53" i="1"/>
  <c r="I53" i="1"/>
  <c r="H53" i="1"/>
  <c r="G53" i="1"/>
  <c r="F53" i="1"/>
  <c r="E53" i="1"/>
  <c r="D46" i="1"/>
  <c r="D38" i="1"/>
  <c r="D37" i="1" s="1"/>
  <c r="K37" i="1"/>
  <c r="J37" i="1"/>
  <c r="I37" i="1"/>
  <c r="E37" i="1"/>
  <c r="D36" i="1"/>
  <c r="D34" i="1"/>
  <c r="D33" i="1"/>
  <c r="D32" i="1"/>
  <c r="D30" i="1"/>
  <c r="D29" i="1"/>
  <c r="D27" i="1" s="1"/>
  <c r="K27" i="1"/>
  <c r="J27" i="1"/>
  <c r="I27" i="1"/>
  <c r="H27" i="1"/>
  <c r="G27" i="1"/>
  <c r="F27" i="1"/>
  <c r="D26" i="1"/>
  <c r="D25" i="1"/>
  <c r="D24" i="1"/>
  <c r="D23" i="1"/>
  <c r="D22" i="1"/>
  <c r="D21" i="1"/>
  <c r="D20" i="1"/>
  <c r="D19" i="1"/>
  <c r="D18" i="1"/>
  <c r="K17" i="1"/>
  <c r="J17" i="1"/>
  <c r="I17" i="1"/>
  <c r="H17" i="1"/>
  <c r="G17" i="1"/>
  <c r="F17" i="1"/>
  <c r="E17" i="1"/>
  <c r="D16" i="1"/>
  <c r="D13" i="1"/>
  <c r="D12" i="1"/>
  <c r="K11" i="1"/>
  <c r="J11" i="1"/>
  <c r="I11" i="1"/>
  <c r="H11" i="1"/>
  <c r="G11" i="1"/>
  <c r="F11" i="1"/>
  <c r="D17" i="1" l="1"/>
  <c r="E84" i="1"/>
  <c r="I84" i="1"/>
  <c r="F84" i="1"/>
  <c r="F87" i="1" s="1"/>
  <c r="K84" i="1"/>
  <c r="D11" i="1"/>
  <c r="K53" i="1"/>
  <c r="D53" i="1"/>
  <c r="D63" i="1"/>
  <c r="D84" i="1" l="1"/>
</calcChain>
</file>

<file path=xl/sharedStrings.xml><?xml version="1.0" encoding="utf-8"?>
<sst xmlns="http://schemas.openxmlformats.org/spreadsheetml/2006/main" count="115" uniqueCount="115">
  <si>
    <t>MINISTERIO DE SALUD PÚBLICA</t>
  </si>
  <si>
    <t xml:space="preserve">CORPORACIÓN DE ACUEDUCTOS Y ALCANTARILLADOS DE PUERTO PLATA </t>
  </si>
  <si>
    <t>CORAAPPLATA</t>
  </si>
  <si>
    <t>Año 2023</t>
  </si>
  <si>
    <t>EJECUCIÓN DE GASTO Y APLICACIONES FINANCIERAS</t>
  </si>
  <si>
    <t>En RD$</t>
  </si>
  <si>
    <t>Dependencia:  6109-01-01-00-01</t>
  </si>
  <si>
    <t xml:space="preserve">  DETALLE</t>
  </si>
  <si>
    <t>PRESUPUESTO
 APROBADO</t>
  </si>
  <si>
    <t>PRESUPUESTO
MODIFICADO</t>
  </si>
  <si>
    <t>ENERO</t>
  </si>
  <si>
    <t>FEBRERO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</si>
  <si>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</si>
  <si>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</si>
  <si>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</si>
  <si>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</si>
  <si>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</si>
  <si>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</si>
  <si>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</si>
  <si>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</si>
  <si>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</si>
  <si>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</si>
  <si>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</si>
  <si>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</si>
  <si>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</si>
  <si>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</si>
  <si>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</si>
  <si>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</si>
  <si>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</si>
  <si>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</si>
  <si>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</si>
  <si>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</si>
  <si>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</si>
  <si>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</si>
  <si>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</si>
  <si>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</si>
  <si>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</si>
  <si>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</si>
  <si>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</si>
  <si>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</si>
  <si>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</si>
  <si>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</si>
  <si>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</si>
  <si>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</si>
  <si>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</si>
  <si>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</si>
  <si>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</si>
  <si>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</si>
  <si>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</si>
  <si>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</si>
  <si>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</si>
  <si>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</si>
  <si>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</si>
  <si>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</si>
  <si>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</si>
  <si>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</si>
  <si>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</si>
  <si>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</si>
  <si>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</si>
  <si>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</si>
  <si>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</si>
  <si>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</si>
  <si>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</si>
  <si>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</si>
  <si>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</si>
  <si>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</si>
  <si>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</si>
  <si>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</si>
  <si>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</si>
  <si>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</si>
  <si>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</si>
  <si>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</si>
  <si>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</si>
  <si>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</si>
  <si>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</si>
  <si>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</si>
  <si>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</si>
  <si>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</si>
  <si>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</si>
  <si>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</si>
  <si>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</si>
  <si>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</si>
  <si>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</si>
  <si>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</si>
  <si>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</si>
  <si>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</si>
  <si>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</si>
  <si>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</si>
  <si>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</si>
  <si>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</si>
  <si>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</si>
  <si>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</si>
  <si>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</si>
  <si>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</si>
  <si>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</si>
  <si>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__________________________________________</t>
  </si>
  <si>
    <t xml:space="preserve">                                                                                     _______________________________________________</t>
  </si>
  <si>
    <t xml:space="preserve">                                                                                            YUDELKA ALTAGRACIA ALMONTE CANÓ</t>
  </si>
  <si>
    <t xml:space="preserve">                                                                         MAXIMO ANTONIO HERRERA SALVADOR</t>
  </si>
  <si>
    <t xml:space="preserve">                                                                                      ENCARGADA DIVISIÓN DE PRESUPUESTO</t>
  </si>
  <si>
    <t xml:space="preserve">                                                                                             DIRECTOR ADMINISTRATIVO Y FINANCIERO</t>
  </si>
  <si>
    <t>__________________________________________</t>
  </si>
  <si>
    <t>OLIVER NAZARIO BRUGAL</t>
  </si>
  <si>
    <t>DIRECTOR GENERAL</t>
  </si>
  <si>
    <t>______________________________________________</t>
  </si>
  <si>
    <t xml:space="preserve">       MÁXIMO ANTONIO HERRERA SALVADOR</t>
  </si>
  <si>
    <t xml:space="preserve">                                      OLIVER NAZARIO BRUGAL</t>
  </si>
  <si>
    <t xml:space="preserve">  DIRECTOR ADMINISTRATIVO Y FINANCIERO</t>
  </si>
  <si>
    <t xml:space="preserve">                                        DIRECTOR GENERAL</t>
  </si>
  <si>
    <t>__________________________________________________</t>
  </si>
  <si>
    <t>YUDELKA ALT. ALMONTE CANÓ</t>
  </si>
  <si>
    <t>ENCARGADA PRESUPUESTO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</si>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</sst>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2"/>
      <color rgb="FF000000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color theme="1"/>
      <name val="Book Antiqua"/>
      <family val="1"/>
    </font>
    <font>
      <sz val="14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sz val="12"/>
      <color theme="1"/>
      <name val="Palatino Linotype"/>
      <family val="1"/>
    </font>
    <font>
      <sz val="12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</font>
    <font>
      <b/>
      <sz val="12"/>
      <name val="Palatino Linotype"/>
      <family val="1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/>
  </cellStyleXfs>
  <cellXfs count="137">
    <xf numFmtId="0" fontId="0" fillId="0" borderId="0" xfId="0"/>
    <xf numFmtId="0" fontId="3" fillId="0" borderId="0" xfId="0" applyFont="1"/>
    <xf numFmtId="164" fontId="10" fillId="4" borderId="2" xfId="1" applyFont="1" applyFill="1" applyBorder="1" applyAlignment="1">
      <alignment horizontal="center" vertical="center" shrinkToFit="1"/>
    </xf>
    <xf numFmtId="164" fontId="10" fillId="5" borderId="2" xfId="1" applyFont="1" applyFill="1" applyBorder="1" applyAlignment="1">
      <alignment horizontal="center" vertical="center" shrinkToFit="1"/>
    </xf>
    <xf numFmtId="164" fontId="10" fillId="5" borderId="2" xfId="1" applyFont="1" applyFill="1" applyBorder="1" applyAlignment="1">
      <alignment horizontal="center" vertical="center" wrapText="1" shrinkToFit="1"/>
    </xf>
    <xf numFmtId="0" fontId="11" fillId="0" borderId="0" xfId="0" applyFont="1"/>
    <xf numFmtId="0" fontId="12" fillId="0" borderId="0" xfId="0" applyFont="1" applyAlignment="1">
      <alignment horizontal="left"/>
    </xf>
    <xf numFmtId="164" fontId="11" fillId="4" borderId="0" xfId="1" applyFont="1" applyFill="1" applyBorder="1" applyAlignment="1">
      <alignment shrinkToFit="1"/>
    </xf>
    <xf numFmtId="164" fontId="11" fillId="0" borderId="0" xfId="1" applyFont="1" applyAlignment="1">
      <alignment shrinkToFit="1"/>
    </xf>
    <xf numFmtId="0" fontId="11" fillId="0" borderId="0" xfId="0" applyFont="1" applyAlignment="1">
      <alignment shrinkToFit="1"/>
    </xf>
    <xf numFmtId="0" fontId="13" fillId="4" borderId="0" xfId="0" applyFont="1" applyFill="1"/>
    <xf numFmtId="164" fontId="12" fillId="3" borderId="0" xfId="3" applyNumberFormat="1" applyFont="1" applyBorder="1" applyAlignment="1">
      <alignment horizontal="left" vertical="center"/>
    </xf>
    <xf numFmtId="164" fontId="12" fillId="3" borderId="0" xfId="3" applyNumberFormat="1" applyFont="1" applyBorder="1" applyAlignment="1">
      <alignment horizontal="center" vertical="center" shrinkToFit="1"/>
    </xf>
    <xf numFmtId="164" fontId="12" fillId="3" borderId="0" xfId="3" applyNumberFormat="1" applyFont="1" applyBorder="1" applyAlignment="1">
      <alignment horizontal="left" vertical="center" shrinkToFit="1"/>
    </xf>
    <xf numFmtId="164" fontId="12" fillId="3" borderId="0" xfId="1" applyFont="1" applyFill="1" applyBorder="1" applyAlignment="1">
      <alignment horizontal="left" vertical="center" shrinkToFit="1"/>
    </xf>
    <xf numFmtId="0" fontId="14" fillId="0" borderId="0" xfId="0" applyFont="1"/>
    <xf numFmtId="0" fontId="14" fillId="4" borderId="0" xfId="0" applyFont="1" applyFill="1" applyAlignment="1">
      <alignment horizontal="left" vertical="top"/>
    </xf>
    <xf numFmtId="164" fontId="11" fillId="4" borderId="0" xfId="1" applyFont="1" applyFill="1" applyBorder="1" applyAlignment="1">
      <alignment horizontal="center" vertical="center" shrinkToFit="1"/>
    </xf>
    <xf numFmtId="164" fontId="14" fillId="0" borderId="0" xfId="1" applyFont="1" applyAlignment="1">
      <alignment shrinkToFit="1"/>
    </xf>
    <xf numFmtId="0" fontId="14" fillId="4" borderId="0" xfId="0" applyFont="1" applyFill="1" applyAlignment="1">
      <alignment horizontal="left" vertical="top" indent="2"/>
    </xf>
    <xf numFmtId="164" fontId="11" fillId="4" borderId="0" xfId="1" applyFont="1" applyFill="1" applyAlignment="1">
      <alignment horizontal="center" vertical="center" shrinkToFit="1"/>
    </xf>
    <xf numFmtId="0" fontId="14" fillId="0" borderId="0" xfId="0" applyFont="1" applyAlignment="1">
      <alignment shrinkToFit="1"/>
    </xf>
    <xf numFmtId="164" fontId="15" fillId="0" borderId="0" xfId="1" applyFont="1" applyAlignment="1">
      <alignment shrinkToFit="1"/>
    </xf>
    <xf numFmtId="164" fontId="12" fillId="3" borderId="3" xfId="3" applyNumberFormat="1" applyFont="1" applyBorder="1" applyAlignment="1">
      <alignment horizontal="left" vertical="center"/>
    </xf>
    <xf numFmtId="164" fontId="12" fillId="3" borderId="0" xfId="3" applyNumberFormat="1" applyFont="1" applyAlignment="1">
      <alignment horizontal="center" vertical="center" shrinkToFit="1"/>
    </xf>
    <xf numFmtId="164" fontId="12" fillId="3" borderId="0" xfId="3" applyNumberFormat="1" applyFont="1" applyAlignment="1">
      <alignment shrinkToFit="1"/>
    </xf>
    <xf numFmtId="0" fontId="14" fillId="0" borderId="0" xfId="0" applyFont="1" applyAlignment="1">
      <alignment horizontal="left" indent="2"/>
    </xf>
    <xf numFmtId="164" fontId="12" fillId="3" borderId="0" xfId="1" applyFont="1" applyFill="1" applyAlignment="1">
      <alignment shrinkToFit="1"/>
    </xf>
    <xf numFmtId="0" fontId="14" fillId="4" borderId="0" xfId="0" applyFont="1" applyFill="1" applyAlignment="1">
      <alignment horizontal="left" indent="2"/>
    </xf>
    <xf numFmtId="0" fontId="14" fillId="4" borderId="0" xfId="0" applyFont="1" applyFill="1" applyAlignment="1">
      <alignment shrinkToFit="1"/>
    </xf>
    <xf numFmtId="164" fontId="14" fillId="4" borderId="0" xfId="1" applyFont="1" applyFill="1" applyAlignment="1">
      <alignment shrinkToFit="1"/>
    </xf>
    <xf numFmtId="0" fontId="14" fillId="4" borderId="0" xfId="0" applyFont="1" applyFill="1"/>
    <xf numFmtId="164" fontId="11" fillId="4" borderId="0" xfId="1" applyFont="1" applyFill="1" applyAlignment="1">
      <alignment horizontal="right" vertical="center" shrinkToFit="1"/>
    </xf>
    <xf numFmtId="164" fontId="12" fillId="3" borderId="3" xfId="3" applyNumberFormat="1" applyFont="1" applyBorder="1" applyAlignment="1">
      <alignment horizontal="left" vertical="top"/>
    </xf>
    <xf numFmtId="164" fontId="12" fillId="3" borderId="0" xfId="3" applyNumberFormat="1" applyFont="1" applyAlignment="1">
      <alignment horizontal="center" vertical="top" shrinkToFit="1"/>
    </xf>
    <xf numFmtId="164" fontId="12" fillId="3" borderId="0" xfId="3" applyNumberFormat="1" applyFont="1" applyAlignment="1">
      <alignment vertical="top" shrinkToFit="1"/>
    </xf>
    <xf numFmtId="164" fontId="12" fillId="3" borderId="0" xfId="1" applyFont="1" applyFill="1" applyAlignment="1">
      <alignment vertical="top" shrinkToFit="1"/>
    </xf>
    <xf numFmtId="0" fontId="13" fillId="4" borderId="0" xfId="0" applyFont="1" applyFill="1" applyAlignment="1">
      <alignment vertical="top"/>
    </xf>
    <xf numFmtId="164" fontId="11" fillId="0" borderId="0" xfId="1" applyFont="1" applyAlignment="1">
      <alignment horizontal="center" vertical="center" shrinkToFit="1"/>
    </xf>
    <xf numFmtId="164" fontId="11" fillId="4" borderId="0" xfId="1" applyFont="1" applyFill="1" applyAlignment="1">
      <alignment horizontal="center" vertical="top" shrinkToFit="1"/>
    </xf>
    <xf numFmtId="0" fontId="16" fillId="4" borderId="0" xfId="0" applyFont="1" applyFill="1"/>
    <xf numFmtId="0" fontId="17" fillId="0" borderId="0" xfId="0" applyFont="1" applyAlignment="1">
      <alignment horizontal="left" indent="1"/>
    </xf>
    <xf numFmtId="164" fontId="5" fillId="0" borderId="0" xfId="1" applyFont="1" applyAlignment="1">
      <alignment horizontal="center" vertical="center" shrinkToFit="1"/>
    </xf>
    <xf numFmtId="164" fontId="14" fillId="4" borderId="3" xfId="3" applyNumberFormat="1" applyFont="1" applyFill="1" applyBorder="1" applyAlignment="1">
      <alignment horizontal="left" vertical="center"/>
    </xf>
    <xf numFmtId="164" fontId="14" fillId="4" borderId="0" xfId="3" applyNumberFormat="1" applyFont="1" applyFill="1" applyAlignment="1">
      <alignment horizontal="center" vertical="center" shrinkToFit="1"/>
    </xf>
    <xf numFmtId="164" fontId="14" fillId="4" borderId="0" xfId="3" applyNumberFormat="1" applyFont="1" applyFill="1" applyAlignment="1">
      <alignment shrinkToFit="1"/>
    </xf>
    <xf numFmtId="164" fontId="11" fillId="4" borderId="0" xfId="1" applyFont="1" applyFill="1" applyAlignment="1">
      <alignment shrinkToFit="1"/>
    </xf>
    <xf numFmtId="164" fontId="3" fillId="0" borderId="0" xfId="1" applyFont="1" applyAlignment="1">
      <alignment shrinkToFit="1"/>
    </xf>
    <xf numFmtId="0" fontId="3" fillId="0" borderId="0" xfId="0" applyFont="1" applyAlignment="1">
      <alignment shrinkToFit="1"/>
    </xf>
    <xf numFmtId="164" fontId="12" fillId="2" borderId="4" xfId="2" applyNumberFormat="1" applyFont="1" applyBorder="1" applyAlignment="1">
      <alignment horizontal="right" vertical="center"/>
    </xf>
    <xf numFmtId="164" fontId="12" fillId="2" borderId="5" xfId="2" applyNumberFormat="1" applyFont="1" applyBorder="1" applyAlignment="1">
      <alignment horizontal="right" vertical="center" shrinkToFit="1"/>
    </xf>
    <xf numFmtId="164" fontId="12" fillId="2" borderId="6" xfId="2" applyNumberFormat="1" applyFont="1" applyBorder="1" applyAlignment="1">
      <alignment horizontal="right" shrinkToFit="1"/>
    </xf>
    <xf numFmtId="164" fontId="12" fillId="2" borderId="6" xfId="1" applyFont="1" applyFill="1" applyBorder="1" applyAlignment="1">
      <alignment horizontal="right" shrinkToFit="1"/>
    </xf>
    <xf numFmtId="0" fontId="1" fillId="4" borderId="0" xfId="2" applyFill="1"/>
    <xf numFmtId="164" fontId="12" fillId="4" borderId="0" xfId="2" applyNumberFormat="1" applyFont="1" applyFill="1" applyBorder="1" applyAlignment="1">
      <alignment horizontal="right" vertical="center"/>
    </xf>
    <xf numFmtId="164" fontId="12" fillId="4" borderId="0" xfId="2" applyNumberFormat="1" applyFont="1" applyFill="1" applyBorder="1" applyAlignment="1">
      <alignment horizontal="right" vertical="center" shrinkToFit="1"/>
    </xf>
    <xf numFmtId="164" fontId="12" fillId="4" borderId="0" xfId="2" applyNumberFormat="1" applyFont="1" applyFill="1" applyBorder="1" applyAlignment="1">
      <alignment horizontal="right" shrinkToFit="1"/>
    </xf>
    <xf numFmtId="164" fontId="12" fillId="4" borderId="0" xfId="1" applyFont="1" applyFill="1" applyBorder="1" applyAlignment="1">
      <alignment horizontal="right" shrinkToFit="1"/>
    </xf>
    <xf numFmtId="4" fontId="1" fillId="4" borderId="0" xfId="2" applyNumberFormat="1" applyFill="1"/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 shrinkToFit="1"/>
    </xf>
    <xf numFmtId="164" fontId="12" fillId="4" borderId="9" xfId="2" applyNumberFormat="1" applyFont="1" applyFill="1" applyBorder="1" applyAlignment="1">
      <alignment horizontal="right" shrinkToFit="1"/>
    </xf>
    <xf numFmtId="0" fontId="20" fillId="4" borderId="0" xfId="0" applyFont="1" applyFill="1" applyAlignment="1">
      <alignment shrinkToFit="1"/>
    </xf>
    <xf numFmtId="164" fontId="0" fillId="4" borderId="0" xfId="1" applyFont="1" applyFill="1" applyAlignment="1">
      <alignment shrinkToFit="1"/>
    </xf>
    <xf numFmtId="164" fontId="0" fillId="4" borderId="0" xfId="0" applyNumberFormat="1" applyFill="1"/>
    <xf numFmtId="0" fontId="0" fillId="4" borderId="0" xfId="0" applyFill="1"/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 shrinkToFit="1"/>
    </xf>
    <xf numFmtId="164" fontId="21" fillId="0" borderId="11" xfId="1" applyFont="1" applyBorder="1" applyAlignment="1">
      <alignment shrinkToFit="1"/>
    </xf>
    <xf numFmtId="164" fontId="20" fillId="4" borderId="0" xfId="1" applyFont="1" applyFill="1" applyAlignment="1">
      <alignment shrinkToFi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shrinkToFit="1"/>
    </xf>
    <xf numFmtId="164" fontId="20" fillId="4" borderId="0" xfId="0" applyNumberFormat="1" applyFont="1" applyFill="1" applyAlignment="1">
      <alignment shrinkToFi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shrinkToFit="1"/>
    </xf>
    <xf numFmtId="164" fontId="21" fillId="0" borderId="14" xfId="1" applyFont="1" applyBorder="1" applyAlignment="1">
      <alignment vertical="top" shrinkToFit="1"/>
    </xf>
    <xf numFmtId="0" fontId="22" fillId="6" borderId="0" xfId="0" applyFont="1" applyFill="1" applyAlignment="1">
      <alignment vertical="center"/>
    </xf>
    <xf numFmtId="164" fontId="23" fillId="4" borderId="0" xfId="1" applyFont="1" applyFill="1" applyBorder="1" applyAlignment="1">
      <alignment horizontal="center" vertical="center" shrinkToFit="1"/>
    </xf>
    <xf numFmtId="164" fontId="24" fillId="4" borderId="0" xfId="1" applyFont="1" applyFill="1" applyBorder="1" applyAlignment="1">
      <alignment shrinkToFit="1"/>
    </xf>
    <xf numFmtId="0" fontId="22" fillId="6" borderId="0" xfId="0" applyFont="1" applyFill="1" applyAlignment="1">
      <alignment horizontal="left" vertical="center"/>
    </xf>
    <xf numFmtId="0" fontId="25" fillId="4" borderId="0" xfId="0" applyFont="1" applyFill="1"/>
    <xf numFmtId="0" fontId="11" fillId="0" borderId="0" xfId="0" applyFont="1" applyAlignment="1">
      <alignment horizontal="center"/>
    </xf>
    <xf numFmtId="0" fontId="25" fillId="4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4" borderId="0" xfId="0" applyFill="1" applyAlignment="1">
      <alignment vertical="center"/>
    </xf>
    <xf numFmtId="164" fontId="26" fillId="4" borderId="0" xfId="1" applyFont="1" applyFill="1" applyBorder="1" applyAlignment="1">
      <alignment vertical="center" shrinkToFit="1"/>
    </xf>
    <xf numFmtId="164" fontId="26" fillId="4" borderId="15" xfId="1" applyFont="1" applyFill="1" applyBorder="1" applyAlignment="1">
      <alignment vertical="center" shrinkToFit="1"/>
    </xf>
    <xf numFmtId="0" fontId="15" fillId="6" borderId="0" xfId="0" applyFont="1" applyFill="1" applyAlignment="1">
      <alignment horizontal="left" vertical="top"/>
    </xf>
    <xf numFmtId="0" fontId="15" fillId="6" borderId="0" xfId="0" applyFont="1" applyFill="1" applyAlignment="1">
      <alignment horizontal="center" vertical="top" shrinkToFit="1"/>
    </xf>
    <xf numFmtId="0" fontId="27" fillId="6" borderId="0" xfId="0" applyFont="1" applyFill="1" applyAlignment="1">
      <alignment horizontal="left" vertical="top"/>
    </xf>
    <xf numFmtId="0" fontId="27" fillId="6" borderId="0" xfId="0" applyFont="1" applyFill="1" applyAlignment="1">
      <alignment horizontal="center" vertical="top" shrinkToFit="1"/>
    </xf>
    <xf numFmtId="0" fontId="28" fillId="6" borderId="0" xfId="0" applyFont="1" applyFill="1" applyAlignment="1">
      <alignment vertical="center"/>
    </xf>
    <xf numFmtId="164" fontId="29" fillId="4" borderId="0" xfId="1" applyFont="1" applyFill="1" applyBorder="1" applyAlignment="1">
      <alignment horizontal="center" vertical="center" shrinkToFit="1"/>
    </xf>
    <xf numFmtId="164" fontId="29" fillId="4" borderId="0" xfId="1" applyFont="1" applyFill="1" applyBorder="1" applyAlignment="1">
      <alignment shrinkToFit="1"/>
    </xf>
    <xf numFmtId="164" fontId="23" fillId="4" borderId="0" xfId="1" applyFont="1" applyFill="1" applyAlignment="1">
      <alignment horizontal="center" vertical="center" shrinkToFit="1"/>
    </xf>
    <xf numFmtId="164" fontId="24" fillId="4" borderId="0" xfId="1" applyFont="1" applyFill="1" applyAlignment="1">
      <alignment shrinkToFit="1"/>
    </xf>
    <xf numFmtId="0" fontId="16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 shrinkToFit="1"/>
    </xf>
    <xf numFmtId="0" fontId="3" fillId="4" borderId="0" xfId="0" applyFont="1" applyFill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shrinkToFit="1"/>
    </xf>
    <xf numFmtId="0" fontId="3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24" fillId="0" borderId="0" xfId="0" applyFont="1"/>
    <xf numFmtId="164" fontId="24" fillId="0" borderId="0" xfId="1" applyFont="1" applyAlignment="1">
      <alignment shrinkToFit="1"/>
    </xf>
    <xf numFmtId="0" fontId="20" fillId="0" borderId="0" xfId="0" applyFont="1" applyAlignment="1">
      <alignment shrinkToFit="1"/>
    </xf>
    <xf numFmtId="164" fontId="0" fillId="0" borderId="0" xfId="1" applyFont="1" applyAlignment="1">
      <alignment shrinkToFit="1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 shrinkToFit="1"/>
    </xf>
    <xf numFmtId="164" fontId="21" fillId="0" borderId="0" xfId="1" applyFont="1" applyAlignment="1">
      <alignment shrinkToFit="1"/>
    </xf>
    <xf numFmtId="0" fontId="34" fillId="0" borderId="0" xfId="0" applyFont="1" applyAlignment="1">
      <alignment shrinkToFit="1"/>
    </xf>
    <xf numFmtId="164" fontId="32" fillId="0" borderId="0" xfId="1" applyFont="1" applyAlignment="1">
      <alignment shrinkToFit="1"/>
    </xf>
    <xf numFmtId="0" fontId="32" fillId="0" borderId="0" xfId="0" applyFont="1"/>
    <xf numFmtId="164" fontId="32" fillId="0" borderId="0" xfId="1" applyFont="1"/>
    <xf numFmtId="0" fontId="33" fillId="0" borderId="16" xfId="0" applyFont="1" applyBorder="1" applyAlignment="1">
      <alignment horizontal="left" wrapText="1"/>
    </xf>
    <xf numFmtId="0" fontId="33" fillId="0" borderId="17" xfId="0" applyFont="1" applyBorder="1" applyAlignment="1">
      <alignment horizontal="left" shrinkToFit="1"/>
    </xf>
    <xf numFmtId="0" fontId="32" fillId="0" borderId="16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shrinkToFit="1"/>
    </xf>
    <xf numFmtId="164" fontId="21" fillId="0" borderId="0" xfId="1" applyFont="1" applyAlignment="1">
      <alignment vertical="top" shrinkToFit="1"/>
    </xf>
    <xf numFmtId="0" fontId="34" fillId="0" borderId="0" xfId="0" applyFont="1" applyAlignment="1">
      <alignment vertical="top" shrinkToFit="1"/>
    </xf>
    <xf numFmtId="164" fontId="32" fillId="0" borderId="0" xfId="1" applyFont="1" applyAlignment="1">
      <alignment vertical="top" shrinkToFit="1"/>
    </xf>
    <xf numFmtId="0" fontId="32" fillId="0" borderId="0" xfId="0" applyFont="1" applyAlignment="1">
      <alignment vertical="top"/>
    </xf>
    <xf numFmtId="164" fontId="32" fillId="0" borderId="0" xfId="1" applyFont="1" applyAlignment="1">
      <alignment vertical="top"/>
    </xf>
    <xf numFmtId="0" fontId="21" fillId="0" borderId="0" xfId="0" applyFont="1"/>
    <xf numFmtId="0" fontId="12" fillId="0" borderId="0" xfId="0" applyFont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22" fillId="6" borderId="0" xfId="0" applyFont="1" applyFill="1" applyAlignment="1">
      <alignment horizontal="left" vertical="center"/>
    </xf>
    <xf numFmtId="164" fontId="23" fillId="4" borderId="0" xfId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22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 readingOrder="1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0A1B6CB2-897A-48AD-9ED0-71D9FCA053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2771587</xdr:colOff>
      <xdr:row>1</xdr:row>
      <xdr:rowOff>19610</xdr:rowOff>
    </xdr:from>
    <xdr:to>
      <xdr:col>2</xdr:col>
      <xdr:colOff>3948207</xdr:colOff>
      <xdr:row>4</xdr:row>
      <xdr:rowOff>185831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6BB76F-FB9A-4C52-B23E-141DB661F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5037" y="229160"/>
          <a:ext cx="1176620" cy="1242546"/>
        </a:xfrm>
        <a:prstGeom prst="rect">
          <a:avLst/>
        </a:prstGeom>
      </xdr:spPr>
    </xdr:pic>
    <xdr:clientData/>
  </xdr:twoCellAnchor>
  <xdr:oneCellAnchor>
    <xdr:from>
      <xdr:col>7</xdr:col>
      <xdr:colOff>615177</xdr:colOff>
      <xdr:row>1</xdr:row>
      <xdr:rowOff>86845</xdr:rowOff>
    </xdr:from>
    <xdr:ext cx="796392" cy="1030941"/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714BF46A-96F6-4EFA-8C06-B4A8F663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6352" y="296395"/>
          <a:ext cx="796392" cy="103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05E6D-022F-4075-88CB-6799CF305306}">
  <sheetPr>
    <tabColor rgb="FFFFFF00"/>
  </sheetPr>
  <dimension ref="A2:P129"/>
  <sheetViews>
    <sheetView showGridLines="0" tabSelected="1" view="pageBreakPreview" topLeftCell="A68" zoomScale="85" zoomScaleNormal="85" zoomScaleSheetLayoutView="85" workbookViewId="0">
      <selection activeCell="J87" sqref="J87"/>
    </sheetView>
  </sheetViews>
  <sheetFormatPr baseColWidth="10" defaultColWidth="11.42578125" defaultRowHeight="16.5" x14ac:dyDescent="0.3"/>
  <cols>
    <col min="2" max="2" width="2.5703125" customWidth="1"/>
    <col min="3" max="3" width="102.42578125" style="104" bestFit="1" customWidth="1"/>
    <col min="4" max="4" width="23.5703125" style="105" customWidth="1"/>
    <col min="5" max="5" width="19" style="105" bestFit="1" customWidth="1"/>
    <col min="6" max="6" width="19.5703125" style="106" customWidth="1"/>
    <col min="7" max="10" width="19.5703125" style="107" bestFit="1" customWidth="1"/>
    <col min="11" max="11" width="17.5703125" bestFit="1" customWidth="1"/>
  </cols>
  <sheetData>
    <row r="2" spans="2:11" s="1" customFormat="1" ht="39.75" x14ac:dyDescent="0.3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1" s="1" customFormat="1" ht="22.5" x14ac:dyDescent="0.3">
      <c r="B3" s="133" t="s">
        <v>1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2:11" s="1" customFormat="1" ht="22.5" x14ac:dyDescent="0.3">
      <c r="B4" s="133" t="s">
        <v>2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2:11" s="1" customFormat="1" ht="18" x14ac:dyDescent="0.3">
      <c r="B5" s="134" t="s">
        <v>3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2:11" s="1" customFormat="1" ht="22.5" x14ac:dyDescent="0.3">
      <c r="B6" s="135" t="s">
        <v>4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2:11" s="1" customFormat="1" ht="18" customHeight="1" x14ac:dyDescent="0.3">
      <c r="B7" s="136" t="s">
        <v>5</v>
      </c>
      <c r="C7" s="136"/>
      <c r="D7" s="136"/>
      <c r="E7" s="136"/>
      <c r="F7" s="136"/>
      <c r="G7" s="136"/>
      <c r="H7" s="136"/>
      <c r="I7" s="136"/>
      <c r="J7" s="136"/>
      <c r="K7" s="136"/>
    </row>
    <row r="8" spans="2:11" s="1" customFormat="1" ht="25.5" x14ac:dyDescent="0.3">
      <c r="B8" s="126" t="s">
        <v>6</v>
      </c>
      <c r="C8" s="126"/>
      <c r="D8" s="126"/>
      <c r="E8" s="126"/>
      <c r="F8" s="126"/>
      <c r="G8" s="126"/>
      <c r="H8" s="126"/>
      <c r="I8" s="126"/>
      <c r="J8" s="126"/>
      <c r="K8" s="126"/>
    </row>
    <row r="9" spans="2:11" s="2" customFormat="1" ht="73.5" customHeight="1" x14ac:dyDescent="0.25">
      <c r="C9" s="3" t="s">
        <v>7</v>
      </c>
      <c r="D9" s="4" t="s">
        <v>8</v>
      </c>
      <c r="E9" s="4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</row>
    <row r="10" spans="2:11" s="5" customFormat="1" ht="21" x14ac:dyDescent="0.4">
      <c r="C10" s="6" t="s">
        <v>16</v>
      </c>
      <c r="D10" s="7"/>
      <c r="E10" s="8"/>
      <c r="F10" s="9"/>
      <c r="G10" s="8"/>
      <c r="H10" s="8"/>
      <c r="I10" s="8"/>
      <c r="J10" s="8"/>
    </row>
    <row r="11" spans="2:11" s="10" customFormat="1" ht="21" x14ac:dyDescent="0.4">
      <c r="C11" s="11" t="s">
        <v>17</v>
      </c>
      <c r="D11" s="12">
        <f>+D12+D13+D16</f>
        <v>204377704</v>
      </c>
      <c r="E11" s="13"/>
      <c r="F11" s="13">
        <f>+F12</f>
        <v>94510.2</v>
      </c>
      <c r="G11" s="14">
        <f>+G12+G13</f>
        <v>141160.16</v>
      </c>
      <c r="H11" s="14">
        <f>+H12+H16</f>
        <v>208743.61</v>
      </c>
      <c r="I11" s="14">
        <f>+I12+I13+I14+I15+I16</f>
        <v>185125.36</v>
      </c>
      <c r="J11" s="14">
        <f>+J12+J13+J14+J15+J16</f>
        <v>1132558.3900000001</v>
      </c>
      <c r="K11" s="14">
        <f>+K12+K13+K14+K15+K16</f>
        <v>232505.56</v>
      </c>
    </row>
    <row r="12" spans="2:11" s="15" customFormat="1" ht="21" x14ac:dyDescent="0.35">
      <c r="C12" s="16" t="s">
        <v>18</v>
      </c>
      <c r="D12" s="17">
        <f>+'[1]Resumen '!L20</f>
        <v>179233105</v>
      </c>
      <c r="E12" s="18"/>
      <c r="F12" s="18">
        <v>94510.2</v>
      </c>
      <c r="G12" s="18">
        <v>141160.16</v>
      </c>
      <c r="H12" s="18">
        <v>208675.58</v>
      </c>
      <c r="I12" s="18">
        <v>90800</v>
      </c>
      <c r="J12" s="18">
        <v>509845.05</v>
      </c>
      <c r="K12" s="18">
        <v>16989.849999999999</v>
      </c>
    </row>
    <row r="13" spans="2:11" s="15" customFormat="1" ht="21" x14ac:dyDescent="0.35">
      <c r="C13" s="19" t="s">
        <v>19</v>
      </c>
      <c r="D13" s="20">
        <f>+'[1]Resumen '!L24</f>
        <v>1996000</v>
      </c>
      <c r="E13" s="18"/>
      <c r="F13" s="21"/>
      <c r="G13" s="18"/>
      <c r="H13" s="18"/>
      <c r="I13" s="18">
        <v>72325.36</v>
      </c>
      <c r="J13" s="18">
        <v>5783.34</v>
      </c>
      <c r="K13" s="18">
        <v>215515.71</v>
      </c>
    </row>
    <row r="14" spans="2:11" s="15" customFormat="1" ht="21" x14ac:dyDescent="0.35">
      <c r="C14" s="19" t="s">
        <v>20</v>
      </c>
      <c r="D14" s="20"/>
      <c r="E14" s="18"/>
      <c r="F14" s="21"/>
      <c r="G14" s="18"/>
      <c r="H14" s="18"/>
      <c r="I14" s="22"/>
      <c r="J14" s="22"/>
      <c r="K14" s="22"/>
    </row>
    <row r="15" spans="2:11" s="15" customFormat="1" ht="21" x14ac:dyDescent="0.35">
      <c r="C15" s="19" t="s">
        <v>21</v>
      </c>
      <c r="D15" s="20">
        <v>0</v>
      </c>
      <c r="E15" s="18"/>
      <c r="F15" s="21"/>
      <c r="G15" s="18"/>
      <c r="H15" s="18"/>
      <c r="I15" s="22">
        <v>22000</v>
      </c>
      <c r="J15" s="22"/>
      <c r="K15" s="22"/>
    </row>
    <row r="16" spans="2:11" s="15" customFormat="1" ht="21" x14ac:dyDescent="0.35">
      <c r="C16" s="19" t="s">
        <v>22</v>
      </c>
      <c r="D16" s="20">
        <f>+'[1]Resumen '!L39</f>
        <v>23148599</v>
      </c>
      <c r="E16" s="18"/>
      <c r="F16" s="21"/>
      <c r="G16" s="18"/>
      <c r="H16" s="18">
        <v>68.03</v>
      </c>
      <c r="I16" s="22"/>
      <c r="J16" s="22">
        <v>616930</v>
      </c>
      <c r="K16" s="22">
        <v>0</v>
      </c>
    </row>
    <row r="17" spans="3:11" s="10" customFormat="1" ht="32.25" customHeight="1" x14ac:dyDescent="0.4">
      <c r="C17" s="23" t="s">
        <v>23</v>
      </c>
      <c r="D17" s="24">
        <f>+D18+D19+D20+D21+D22+D23+D24+D25+D26</f>
        <v>313410673</v>
      </c>
      <c r="E17" s="25">
        <f>+E18+E19+E20+E21+E22+E24+E25+E26</f>
        <v>0</v>
      </c>
      <c r="F17" s="25">
        <f>+F18+F19+F20+F21+F22+F25++F26+F24</f>
        <v>8011300.4400000004</v>
      </c>
      <c r="G17" s="25">
        <f>+G18+G19+G20+G21+G22+G23+G24+G25+G26</f>
        <v>9264909.1199999992</v>
      </c>
      <c r="H17" s="25">
        <f>+H18+H19+H20+H21+H22+H23+H24+H25+H26</f>
        <v>11023699.610000001</v>
      </c>
      <c r="I17" s="25">
        <f>+I18+I20+I21+I22+I23+I25+I26+I24</f>
        <v>8987236.6899999995</v>
      </c>
      <c r="J17" s="25">
        <f>+J19+J20+J21+J22+J23+J25+J26</f>
        <v>9242317.7999999989</v>
      </c>
      <c r="K17" s="25">
        <f>+K18+K19+K20+K21+K22+K23+K25+K26+K24</f>
        <v>6721778.71</v>
      </c>
    </row>
    <row r="18" spans="3:11" s="15" customFormat="1" ht="21" x14ac:dyDescent="0.35">
      <c r="C18" s="26" t="s">
        <v>24</v>
      </c>
      <c r="D18" s="20">
        <f>+'[1]Resumen '!L49</f>
        <v>226377204</v>
      </c>
      <c r="E18" s="18"/>
      <c r="F18" s="18">
        <v>52540</v>
      </c>
      <c r="G18" s="18">
        <v>403741.83</v>
      </c>
      <c r="H18" s="18">
        <v>40680</v>
      </c>
      <c r="I18" s="18">
        <v>985</v>
      </c>
      <c r="J18" s="18">
        <v>0</v>
      </c>
      <c r="K18" s="18">
        <v>17665</v>
      </c>
    </row>
    <row r="19" spans="3:11" s="15" customFormat="1" ht="21" x14ac:dyDescent="0.35">
      <c r="C19" s="26" t="s">
        <v>25</v>
      </c>
      <c r="D19" s="20">
        <f>+'[1]Resumen '!L55</f>
        <v>9100000</v>
      </c>
      <c r="E19" s="18"/>
      <c r="F19" s="18">
        <v>45503.5</v>
      </c>
      <c r="G19" s="18">
        <v>542780</v>
      </c>
      <c r="H19" s="18">
        <v>17700</v>
      </c>
      <c r="I19" s="18"/>
      <c r="J19" s="18">
        <v>87721.2</v>
      </c>
      <c r="K19" s="18">
        <v>0</v>
      </c>
    </row>
    <row r="20" spans="3:11" s="15" customFormat="1" ht="21" x14ac:dyDescent="0.35">
      <c r="C20" s="26" t="s">
        <v>26</v>
      </c>
      <c r="D20" s="20">
        <f>+'[1]Resumen '!L58</f>
        <v>2190000</v>
      </c>
      <c r="E20" s="18"/>
      <c r="F20" s="18">
        <v>18240</v>
      </c>
      <c r="G20" s="18">
        <v>3680.75</v>
      </c>
      <c r="H20" s="18">
        <v>47137.52</v>
      </c>
      <c r="I20" s="18">
        <v>36938.050000000003</v>
      </c>
      <c r="J20" s="18">
        <v>34329.89</v>
      </c>
      <c r="K20" s="18">
        <v>40233.9</v>
      </c>
    </row>
    <row r="21" spans="3:11" s="15" customFormat="1" ht="21" x14ac:dyDescent="0.35">
      <c r="C21" s="26" t="s">
        <v>27</v>
      </c>
      <c r="D21" s="20">
        <f>+'[1]Resumen '!L62</f>
        <v>350000</v>
      </c>
      <c r="E21" s="18"/>
      <c r="F21" s="18">
        <v>16400</v>
      </c>
      <c r="G21" s="18"/>
      <c r="H21" s="18">
        <v>35977</v>
      </c>
      <c r="I21" s="18">
        <v>42880</v>
      </c>
      <c r="J21" s="18">
        <v>19920</v>
      </c>
      <c r="K21" s="18">
        <v>12800</v>
      </c>
    </row>
    <row r="22" spans="3:11" s="15" customFormat="1" ht="21" x14ac:dyDescent="0.35">
      <c r="C22" s="26" t="s">
        <v>28</v>
      </c>
      <c r="D22" s="20">
        <f>+'[1]Resumen '!L65</f>
        <v>3300000</v>
      </c>
      <c r="E22" s="18"/>
      <c r="F22" s="18">
        <v>564712.42000000004</v>
      </c>
      <c r="G22" s="18">
        <v>189780.65</v>
      </c>
      <c r="H22" s="18">
        <v>173064.39</v>
      </c>
      <c r="I22" s="18">
        <v>278186</v>
      </c>
      <c r="J22" s="18">
        <v>240910.63</v>
      </c>
      <c r="K22" s="18">
        <v>74878.02</v>
      </c>
    </row>
    <row r="23" spans="3:11" s="15" customFormat="1" ht="21" x14ac:dyDescent="0.35">
      <c r="C23" s="26" t="s">
        <v>29</v>
      </c>
      <c r="D23" s="20">
        <f>+'[1]Resumen '!L71</f>
        <v>1300000</v>
      </c>
      <c r="E23" s="18"/>
      <c r="F23" s="18"/>
      <c r="G23" s="18"/>
      <c r="H23" s="18">
        <v>1189230.78</v>
      </c>
      <c r="I23" s="18">
        <v>585469.85</v>
      </c>
      <c r="J23" s="18">
        <v>251176.05</v>
      </c>
      <c r="K23" s="18"/>
    </row>
    <row r="24" spans="3:11" s="15" customFormat="1" ht="21" x14ac:dyDescent="0.35">
      <c r="C24" s="26" t="s">
        <v>30</v>
      </c>
      <c r="D24" s="20">
        <f>+'[1]Resumen '!L73</f>
        <v>2500000</v>
      </c>
      <c r="E24" s="18"/>
      <c r="F24" s="18">
        <v>901275.32</v>
      </c>
      <c r="G24" s="18">
        <v>52528</v>
      </c>
      <c r="H24" s="18">
        <v>188386.36</v>
      </c>
      <c r="I24" s="18">
        <v>356148.37</v>
      </c>
      <c r="J24" s="18"/>
      <c r="K24" s="18">
        <v>444723.99</v>
      </c>
    </row>
    <row r="25" spans="3:11" s="15" customFormat="1" ht="21" x14ac:dyDescent="0.35">
      <c r="C25" s="26" t="s">
        <v>31</v>
      </c>
      <c r="D25" s="20">
        <f>+'[1]Resumen '!L80</f>
        <v>66293469</v>
      </c>
      <c r="E25" s="18"/>
      <c r="F25" s="18">
        <v>6314956.5</v>
      </c>
      <c r="G25" s="18">
        <v>7742580.54</v>
      </c>
      <c r="H25" s="18">
        <v>9160060.8399999999</v>
      </c>
      <c r="I25" s="18">
        <v>7582741.3700000001</v>
      </c>
      <c r="J25" s="18">
        <v>8445488.0999999996</v>
      </c>
      <c r="K25" s="18">
        <v>5840707.3499999996</v>
      </c>
    </row>
    <row r="26" spans="3:11" s="15" customFormat="1" ht="21" x14ac:dyDescent="0.35">
      <c r="C26" s="26" t="s">
        <v>32</v>
      </c>
      <c r="D26" s="20">
        <f>+'[1]Resumen '!L92</f>
        <v>2000000</v>
      </c>
      <c r="E26" s="18"/>
      <c r="F26" s="18">
        <v>97672.7</v>
      </c>
      <c r="G26" s="18">
        <v>329817.34999999998</v>
      </c>
      <c r="H26" s="18">
        <v>171462.72</v>
      </c>
      <c r="I26" s="18">
        <v>103888.05</v>
      </c>
      <c r="J26" s="18">
        <v>162771.93</v>
      </c>
      <c r="K26" s="18">
        <v>290770.45</v>
      </c>
    </row>
    <row r="27" spans="3:11" s="10" customFormat="1" ht="21" x14ac:dyDescent="0.4">
      <c r="C27" s="23" t="s">
        <v>33</v>
      </c>
      <c r="D27" s="24">
        <f>+D29+D30+D32+D33+D34+D35+D36</f>
        <v>30963700</v>
      </c>
      <c r="E27" s="25"/>
      <c r="F27" s="25">
        <f>+F28+F29+F30+F31+F32+F33+F34+F36</f>
        <v>938638.15</v>
      </c>
      <c r="G27" s="27">
        <f>+G28+G29+G30+G31+G32+G33+G34+G35+G36</f>
        <v>772346.52</v>
      </c>
      <c r="H27" s="27">
        <f>+H28+H29+H30+H31+H32+H33+H34+H35+H36</f>
        <v>273831.2</v>
      </c>
      <c r="I27" s="27">
        <f>+I29+I30+I32+I33+I34+I36</f>
        <v>901335.82999999984</v>
      </c>
      <c r="J27" s="27">
        <f>+J29+J30+J32+J33+J34+J36</f>
        <v>919533.46</v>
      </c>
      <c r="K27" s="27">
        <f>+K29+K30+K32+K33+K34+K36</f>
        <v>259941.94</v>
      </c>
    </row>
    <row r="28" spans="3:11" s="31" customFormat="1" ht="21" x14ac:dyDescent="0.35">
      <c r="C28" s="28" t="s">
        <v>34</v>
      </c>
      <c r="D28" s="20"/>
      <c r="E28" s="29"/>
      <c r="F28" s="30"/>
      <c r="G28" s="30"/>
      <c r="H28" s="30"/>
      <c r="I28" s="30"/>
      <c r="J28" s="30"/>
      <c r="K28" s="30"/>
    </row>
    <row r="29" spans="3:11" s="15" customFormat="1" ht="21" x14ac:dyDescent="0.35">
      <c r="C29" s="26" t="s">
        <v>35</v>
      </c>
      <c r="D29" s="20">
        <f>+'[1]Resumen '!L94</f>
        <v>385000</v>
      </c>
      <c r="E29" s="21"/>
      <c r="F29" s="18">
        <v>24281.01</v>
      </c>
      <c r="G29" s="18"/>
      <c r="H29" s="18">
        <v>3340</v>
      </c>
      <c r="I29" s="18">
        <v>7540</v>
      </c>
      <c r="J29" s="18">
        <v>850</v>
      </c>
      <c r="K29" s="18"/>
    </row>
    <row r="30" spans="3:11" s="15" customFormat="1" ht="21" x14ac:dyDescent="0.35">
      <c r="C30" s="26" t="s">
        <v>36</v>
      </c>
      <c r="D30" s="20">
        <f>+'[1]Resumen '!L98</f>
        <v>633700</v>
      </c>
      <c r="E30" s="21"/>
      <c r="F30" s="18">
        <v>4235</v>
      </c>
      <c r="G30" s="18">
        <v>24153.200000000001</v>
      </c>
      <c r="H30" s="18">
        <v>9946.65</v>
      </c>
      <c r="I30" s="18">
        <v>6035.95</v>
      </c>
      <c r="J30" s="18">
        <v>9170</v>
      </c>
      <c r="K30" s="18"/>
    </row>
    <row r="31" spans="3:11" s="31" customFormat="1" ht="21" x14ac:dyDescent="0.35">
      <c r="C31" s="28" t="s">
        <v>37</v>
      </c>
      <c r="D31" s="32"/>
      <c r="E31" s="29"/>
      <c r="F31" s="30"/>
      <c r="G31" s="30"/>
      <c r="H31" s="30"/>
      <c r="I31" s="30"/>
      <c r="J31" s="30"/>
      <c r="K31" s="30"/>
    </row>
    <row r="32" spans="3:11" s="15" customFormat="1" ht="22.5" customHeight="1" x14ac:dyDescent="0.35">
      <c r="C32" s="26" t="s">
        <v>38</v>
      </c>
      <c r="D32" s="20">
        <f>+'[1]Resumen '!L102</f>
        <v>2150000</v>
      </c>
      <c r="E32" s="21"/>
      <c r="F32" s="18">
        <v>46838.9</v>
      </c>
      <c r="G32" s="18">
        <v>410187.9</v>
      </c>
      <c r="H32" s="18">
        <v>90271.88</v>
      </c>
      <c r="I32" s="18">
        <v>559151.19999999995</v>
      </c>
      <c r="J32" s="18">
        <v>453385.44</v>
      </c>
      <c r="K32" s="18">
        <v>13798.35</v>
      </c>
    </row>
    <row r="33" spans="3:11" s="15" customFormat="1" ht="21" x14ac:dyDescent="0.35">
      <c r="C33" s="26" t="s">
        <v>39</v>
      </c>
      <c r="D33" s="20">
        <f>+'[1]Resumen '!L106</f>
        <v>3505000</v>
      </c>
      <c r="E33" s="21"/>
      <c r="F33" s="18">
        <v>115072.91</v>
      </c>
      <c r="G33" s="18">
        <v>128321.69</v>
      </c>
      <c r="H33" s="18">
        <v>28893</v>
      </c>
      <c r="I33" s="18">
        <v>230733.6</v>
      </c>
      <c r="J33" s="18">
        <v>350394.07</v>
      </c>
      <c r="K33" s="18">
        <v>180335</v>
      </c>
    </row>
    <row r="34" spans="3:11" s="15" customFormat="1" ht="21" x14ac:dyDescent="0.35">
      <c r="C34" s="26" t="s">
        <v>40</v>
      </c>
      <c r="D34" s="20">
        <f>+'[1]Resumen '!L115</f>
        <v>20400000</v>
      </c>
      <c r="E34" s="21"/>
      <c r="F34" s="18">
        <v>646660</v>
      </c>
      <c r="G34" s="18">
        <v>43856</v>
      </c>
      <c r="H34" s="18">
        <v>37800</v>
      </c>
      <c r="I34" s="18">
        <v>5100</v>
      </c>
      <c r="J34" s="18">
        <v>89885</v>
      </c>
      <c r="K34" s="18">
        <v>10152</v>
      </c>
    </row>
    <row r="35" spans="3:11" s="15" customFormat="1" ht="21" x14ac:dyDescent="0.35">
      <c r="C35" s="26" t="s">
        <v>41</v>
      </c>
      <c r="D35" s="20"/>
      <c r="E35" s="21"/>
      <c r="F35" s="18"/>
      <c r="G35" s="18"/>
      <c r="H35" s="18"/>
      <c r="I35" s="18"/>
      <c r="J35" s="18"/>
      <c r="K35" s="18"/>
    </row>
    <row r="36" spans="3:11" s="15" customFormat="1" ht="21" x14ac:dyDescent="0.35">
      <c r="C36" s="26" t="s">
        <v>42</v>
      </c>
      <c r="D36" s="20">
        <f>+'[1]Resumen '!L125</f>
        <v>3890000</v>
      </c>
      <c r="E36" s="21"/>
      <c r="F36" s="18">
        <v>101550.33</v>
      </c>
      <c r="G36" s="18">
        <v>165827.73000000001</v>
      </c>
      <c r="H36" s="18">
        <v>103579.67</v>
      </c>
      <c r="I36" s="18">
        <v>92775.08</v>
      </c>
      <c r="J36" s="18">
        <v>15848.95</v>
      </c>
      <c r="K36" s="18">
        <v>55656.59</v>
      </c>
    </row>
    <row r="37" spans="3:11" s="37" customFormat="1" ht="21" x14ac:dyDescent="0.25">
      <c r="C37" s="33" t="s">
        <v>43</v>
      </c>
      <c r="D37" s="34">
        <f>+D38</f>
        <v>2100000</v>
      </c>
      <c r="E37" s="35">
        <f>+E38+E39+E40+E41+E42+E43+E44+E45</f>
        <v>0</v>
      </c>
      <c r="F37" s="35"/>
      <c r="G37" s="36"/>
      <c r="H37" s="36"/>
      <c r="I37" s="36">
        <f>+I38</f>
        <v>24750</v>
      </c>
      <c r="J37" s="36">
        <f>+J38</f>
        <v>0</v>
      </c>
      <c r="K37" s="36">
        <f>+K38</f>
        <v>0</v>
      </c>
    </row>
    <row r="38" spans="3:11" s="15" customFormat="1" ht="21" x14ac:dyDescent="0.35">
      <c r="C38" s="26" t="s">
        <v>44</v>
      </c>
      <c r="D38" s="20">
        <f>+'[1]Resumen '!L133</f>
        <v>2100000</v>
      </c>
      <c r="E38" s="18"/>
      <c r="F38" s="21"/>
      <c r="G38" s="18"/>
      <c r="H38" s="18"/>
      <c r="I38" s="18">
        <v>24750</v>
      </c>
      <c r="J38" s="18"/>
      <c r="K38" s="18">
        <v>0</v>
      </c>
    </row>
    <row r="39" spans="3:11" s="15" customFormat="1" ht="21" x14ac:dyDescent="0.35">
      <c r="C39" s="26" t="s">
        <v>45</v>
      </c>
      <c r="D39" s="38"/>
      <c r="E39" s="18"/>
      <c r="F39" s="21"/>
      <c r="G39" s="18"/>
      <c r="H39" s="18"/>
      <c r="I39" s="18"/>
      <c r="J39" s="18"/>
      <c r="K39" s="18"/>
    </row>
    <row r="40" spans="3:11" s="15" customFormat="1" ht="21" x14ac:dyDescent="0.35">
      <c r="C40" s="26" t="s">
        <v>46</v>
      </c>
      <c r="D40" s="38"/>
      <c r="E40" s="18"/>
      <c r="F40" s="21"/>
      <c r="G40" s="18"/>
      <c r="H40" s="18"/>
      <c r="I40" s="18"/>
      <c r="J40" s="18"/>
      <c r="K40" s="18"/>
    </row>
    <row r="41" spans="3:11" s="15" customFormat="1" ht="21" x14ac:dyDescent="0.35">
      <c r="C41" s="26" t="s">
        <v>47</v>
      </c>
      <c r="D41" s="38">
        <v>0</v>
      </c>
      <c r="E41" s="18"/>
      <c r="F41" s="21"/>
      <c r="G41" s="18"/>
      <c r="H41" s="18"/>
      <c r="I41" s="18"/>
      <c r="J41" s="18"/>
      <c r="K41" s="18"/>
    </row>
    <row r="42" spans="3:11" s="15" customFormat="1" ht="21" x14ac:dyDescent="0.35">
      <c r="C42" s="26" t="s">
        <v>48</v>
      </c>
      <c r="D42" s="38">
        <v>0</v>
      </c>
      <c r="E42" s="18"/>
      <c r="F42" s="21"/>
      <c r="G42" s="18"/>
      <c r="H42" s="18"/>
      <c r="I42" s="18"/>
      <c r="J42" s="18"/>
      <c r="K42" s="18"/>
    </row>
    <row r="43" spans="3:11" s="15" customFormat="1" ht="21" x14ac:dyDescent="0.35">
      <c r="C43" s="26" t="s">
        <v>49</v>
      </c>
      <c r="D43" s="38">
        <v>0</v>
      </c>
      <c r="E43" s="18"/>
      <c r="F43" s="21"/>
      <c r="G43" s="18"/>
      <c r="H43" s="18"/>
      <c r="I43" s="18"/>
      <c r="J43" s="18"/>
      <c r="K43" s="18"/>
    </row>
    <row r="44" spans="3:11" s="15" customFormat="1" ht="21" x14ac:dyDescent="0.35">
      <c r="C44" s="26" t="s">
        <v>50</v>
      </c>
      <c r="D44" s="38">
        <v>0</v>
      </c>
      <c r="E44" s="18"/>
      <c r="F44" s="21"/>
      <c r="G44" s="18"/>
      <c r="H44" s="18"/>
      <c r="I44" s="18"/>
      <c r="J44" s="18"/>
      <c r="K44" s="18"/>
    </row>
    <row r="45" spans="3:11" s="15" customFormat="1" ht="21" x14ac:dyDescent="0.35">
      <c r="C45" s="26" t="s">
        <v>51</v>
      </c>
      <c r="D45" s="38">
        <v>0</v>
      </c>
      <c r="E45" s="18"/>
      <c r="F45" s="21"/>
      <c r="G45" s="18"/>
      <c r="H45" s="18"/>
      <c r="I45" s="18"/>
      <c r="J45" s="18"/>
      <c r="K45" s="18"/>
    </row>
    <row r="46" spans="3:11" s="10" customFormat="1" ht="21" x14ac:dyDescent="0.4">
      <c r="C46" s="23" t="s">
        <v>52</v>
      </c>
      <c r="D46" s="24">
        <f t="shared" ref="D46" si="0">+D47+D48+D49+D50+D51+D52</f>
        <v>0</v>
      </c>
      <c r="E46" s="25"/>
      <c r="F46" s="25"/>
      <c r="G46" s="27"/>
      <c r="H46" s="27"/>
      <c r="I46" s="27"/>
      <c r="J46" s="27"/>
      <c r="K46" s="27"/>
    </row>
    <row r="47" spans="3:11" s="15" customFormat="1" ht="21" x14ac:dyDescent="0.35">
      <c r="C47" s="26" t="s">
        <v>53</v>
      </c>
      <c r="D47" s="38">
        <v>0</v>
      </c>
      <c r="E47" s="18"/>
      <c r="F47" s="21"/>
      <c r="G47" s="18"/>
      <c r="H47" s="18"/>
      <c r="I47" s="18"/>
      <c r="J47" s="18"/>
    </row>
    <row r="48" spans="3:11" s="15" customFormat="1" ht="21" x14ac:dyDescent="0.35">
      <c r="C48" s="26" t="s">
        <v>54</v>
      </c>
      <c r="D48" s="38">
        <v>0</v>
      </c>
      <c r="E48" s="18"/>
      <c r="F48" s="21"/>
      <c r="G48" s="18"/>
      <c r="H48" s="18"/>
      <c r="I48" s="18"/>
      <c r="J48" s="18"/>
    </row>
    <row r="49" spans="3:11" s="15" customFormat="1" ht="21" x14ac:dyDescent="0.35">
      <c r="C49" s="26" t="s">
        <v>55</v>
      </c>
      <c r="D49" s="38">
        <v>0</v>
      </c>
      <c r="E49" s="18"/>
      <c r="F49" s="21"/>
      <c r="G49" s="18"/>
      <c r="H49" s="18"/>
      <c r="I49" s="18"/>
      <c r="J49" s="18"/>
    </row>
    <row r="50" spans="3:11" s="15" customFormat="1" ht="21" x14ac:dyDescent="0.35">
      <c r="C50" s="26" t="s">
        <v>56</v>
      </c>
      <c r="D50" s="38">
        <v>0</v>
      </c>
      <c r="E50" s="18"/>
      <c r="F50" s="21"/>
      <c r="G50" s="18"/>
      <c r="H50" s="18"/>
      <c r="I50" s="18"/>
      <c r="J50" s="18"/>
    </row>
    <row r="51" spans="3:11" s="15" customFormat="1" ht="21" x14ac:dyDescent="0.35">
      <c r="C51" s="26" t="s">
        <v>57</v>
      </c>
      <c r="D51" s="38">
        <v>0</v>
      </c>
      <c r="E51" s="18"/>
      <c r="F51" s="21"/>
      <c r="G51" s="18"/>
      <c r="H51" s="18"/>
      <c r="I51" s="18"/>
      <c r="J51" s="18"/>
    </row>
    <row r="52" spans="3:11" s="15" customFormat="1" ht="21" x14ac:dyDescent="0.35">
      <c r="C52" s="26" t="s">
        <v>58</v>
      </c>
      <c r="D52" s="38">
        <v>0</v>
      </c>
      <c r="E52" s="18"/>
      <c r="F52" s="21"/>
      <c r="G52" s="18"/>
      <c r="H52" s="18"/>
      <c r="I52" s="18"/>
      <c r="J52" s="18"/>
    </row>
    <row r="53" spans="3:11" s="10" customFormat="1" ht="21.75" customHeight="1" x14ac:dyDescent="0.4">
      <c r="C53" s="23" t="s">
        <v>59</v>
      </c>
      <c r="D53" s="24">
        <f>+D54+D55+D56+D57+D58+D59+D60+D61+D62</f>
        <v>6300000</v>
      </c>
      <c r="E53" s="25">
        <f>+E54+E55+E56+E57+E58+E59+E60+E61+E62</f>
        <v>0</v>
      </c>
      <c r="F53" s="25">
        <f>+F54+F56+F58</f>
        <v>162148.98000000001</v>
      </c>
      <c r="G53" s="27">
        <f>+G56+G58</f>
        <v>432524.04</v>
      </c>
      <c r="H53" s="27">
        <f>+H54+H58</f>
        <v>230895</v>
      </c>
      <c r="I53" s="27">
        <f>+I54+I55</f>
        <v>7910.09</v>
      </c>
      <c r="J53" s="27">
        <f>+J58</f>
        <v>56760.74</v>
      </c>
      <c r="K53" s="27">
        <f>+K55+K54+K56+K57+K58+K59+K60+K61+K62</f>
        <v>31655.59</v>
      </c>
    </row>
    <row r="54" spans="3:11" s="15" customFormat="1" ht="21" x14ac:dyDescent="0.35">
      <c r="C54" s="26" t="s">
        <v>60</v>
      </c>
      <c r="D54" s="20">
        <f>+'[1]Resumen '!L140</f>
        <v>1400000</v>
      </c>
      <c r="E54" s="18"/>
      <c r="F54" s="18">
        <v>4993.97</v>
      </c>
      <c r="G54" s="18"/>
      <c r="H54" s="18">
        <v>4335</v>
      </c>
      <c r="I54" s="18">
        <v>3240</v>
      </c>
      <c r="J54" s="18"/>
      <c r="K54" s="18">
        <v>3880</v>
      </c>
    </row>
    <row r="55" spans="3:11" s="15" customFormat="1" ht="21" x14ac:dyDescent="0.35">
      <c r="C55" s="26" t="s">
        <v>61</v>
      </c>
      <c r="D55" s="20">
        <f>+'[1]Resumen '!L144</f>
        <v>100000</v>
      </c>
      <c r="E55" s="18"/>
      <c r="F55" s="18"/>
      <c r="G55" s="18"/>
      <c r="H55" s="18"/>
      <c r="I55" s="18">
        <v>4670.09</v>
      </c>
      <c r="J55" s="18"/>
      <c r="K55" s="18">
        <f t="shared" ref="K55:K62" si="1">+K60</f>
        <v>0</v>
      </c>
    </row>
    <row r="56" spans="3:11" s="15" customFormat="1" ht="21" x14ac:dyDescent="0.35">
      <c r="C56" s="26" t="s">
        <v>62</v>
      </c>
      <c r="D56" s="20">
        <f>+'[1]Resumen '!L146</f>
        <v>3300000</v>
      </c>
      <c r="E56" s="18"/>
      <c r="F56" s="18">
        <v>1395.01</v>
      </c>
      <c r="G56" s="18">
        <v>4694.9799999999996</v>
      </c>
      <c r="H56" s="18"/>
      <c r="I56" s="18"/>
      <c r="J56" s="18"/>
      <c r="K56" s="18">
        <f t="shared" si="1"/>
        <v>0</v>
      </c>
    </row>
    <row r="57" spans="3:11" s="15" customFormat="1" ht="21" x14ac:dyDescent="0.35">
      <c r="C57" s="26" t="s">
        <v>63</v>
      </c>
      <c r="D57" s="20"/>
      <c r="E57" s="18"/>
      <c r="F57" s="18"/>
      <c r="G57" s="18"/>
      <c r="H57" s="18"/>
      <c r="I57" s="18"/>
      <c r="J57" s="18"/>
      <c r="K57" s="18">
        <f t="shared" si="1"/>
        <v>0</v>
      </c>
    </row>
    <row r="58" spans="3:11" s="15" customFormat="1" ht="21" x14ac:dyDescent="0.35">
      <c r="C58" s="26" t="s">
        <v>64</v>
      </c>
      <c r="D58" s="39">
        <f>+'[1]Resumen '!L150</f>
        <v>1400000</v>
      </c>
      <c r="E58" s="18"/>
      <c r="F58" s="18">
        <v>155760</v>
      </c>
      <c r="G58" s="18">
        <v>427829.06</v>
      </c>
      <c r="H58" s="18">
        <v>226560</v>
      </c>
      <c r="I58" s="18"/>
      <c r="J58" s="18">
        <v>56760.74</v>
      </c>
      <c r="K58" s="18">
        <v>27775.59</v>
      </c>
    </row>
    <row r="59" spans="3:11" s="15" customFormat="1" ht="21" x14ac:dyDescent="0.35">
      <c r="C59" s="26" t="s">
        <v>65</v>
      </c>
      <c r="D59" s="20">
        <f>+'[1]Resumen '!L155</f>
        <v>100000</v>
      </c>
      <c r="E59" s="18"/>
      <c r="F59" s="18"/>
      <c r="G59" s="18"/>
      <c r="H59" s="18"/>
      <c r="I59" s="18"/>
      <c r="J59" s="18"/>
      <c r="K59" s="18">
        <f t="shared" si="1"/>
        <v>0</v>
      </c>
    </row>
    <row r="60" spans="3:11" s="15" customFormat="1" ht="21" x14ac:dyDescent="0.35">
      <c r="C60" s="26" t="s">
        <v>66</v>
      </c>
      <c r="D60" s="20">
        <v>0</v>
      </c>
      <c r="E60" s="18"/>
      <c r="F60" s="18"/>
      <c r="G60" s="18"/>
      <c r="H60" s="18"/>
      <c r="I60" s="18"/>
      <c r="J60" s="18"/>
      <c r="K60" s="18">
        <f t="shared" si="1"/>
        <v>0</v>
      </c>
    </row>
    <row r="61" spans="3:11" s="15" customFormat="1" ht="21" x14ac:dyDescent="0.35">
      <c r="C61" s="26" t="s">
        <v>67</v>
      </c>
      <c r="D61" s="20">
        <v>0</v>
      </c>
      <c r="E61" s="18"/>
      <c r="F61" s="18"/>
      <c r="G61" s="18"/>
      <c r="H61" s="18"/>
      <c r="I61" s="18"/>
      <c r="J61" s="18"/>
      <c r="K61" s="18">
        <f t="shared" si="1"/>
        <v>0</v>
      </c>
    </row>
    <row r="62" spans="3:11" s="15" customFormat="1" ht="21" x14ac:dyDescent="0.35">
      <c r="C62" s="26" t="s">
        <v>68</v>
      </c>
      <c r="D62" s="38">
        <v>0</v>
      </c>
      <c r="E62" s="18"/>
      <c r="F62" s="18"/>
      <c r="G62" s="18"/>
      <c r="H62" s="18"/>
      <c r="I62" s="18"/>
      <c r="J62" s="18"/>
      <c r="K62" s="18">
        <f t="shared" si="1"/>
        <v>0</v>
      </c>
    </row>
    <row r="63" spans="3:11" s="40" customFormat="1" ht="22.5" customHeight="1" x14ac:dyDescent="0.4">
      <c r="C63" s="23" t="s">
        <v>69</v>
      </c>
      <c r="D63" s="24">
        <f t="shared" ref="D63" si="2">+D64+D65+D66+D67</f>
        <v>150800000</v>
      </c>
      <c r="E63" s="25"/>
      <c r="F63" s="25"/>
      <c r="G63" s="27"/>
      <c r="H63" s="27"/>
      <c r="I63" s="27"/>
      <c r="J63" s="27"/>
      <c r="K63" s="27"/>
    </row>
    <row r="64" spans="3:11" s="15" customFormat="1" ht="21" x14ac:dyDescent="0.35">
      <c r="C64" s="26" t="s">
        <v>70</v>
      </c>
      <c r="D64" s="38">
        <f>+'[1]Resumen '!L158</f>
        <v>500000</v>
      </c>
      <c r="E64" s="18"/>
      <c r="F64" s="21"/>
      <c r="G64" s="18"/>
      <c r="H64" s="18"/>
      <c r="I64" s="18"/>
      <c r="J64" s="18"/>
    </row>
    <row r="65" spans="3:11" s="15" customFormat="1" ht="21" x14ac:dyDescent="0.35">
      <c r="C65" s="26" t="s">
        <v>71</v>
      </c>
      <c r="D65" s="20">
        <f>+'[1]Resumen '!L160</f>
        <v>150300000</v>
      </c>
      <c r="E65" s="18"/>
      <c r="F65" s="21"/>
      <c r="G65" s="18"/>
      <c r="H65" s="18"/>
      <c r="I65" s="18"/>
      <c r="J65" s="18"/>
    </row>
    <row r="66" spans="3:11" s="15" customFormat="1" ht="21" x14ac:dyDescent="0.35">
      <c r="C66" s="26" t="s">
        <v>72</v>
      </c>
      <c r="D66" s="38"/>
      <c r="E66" s="18"/>
      <c r="F66" s="21"/>
      <c r="G66" s="18"/>
      <c r="H66" s="18"/>
      <c r="I66" s="18"/>
      <c r="J66" s="18"/>
    </row>
    <row r="67" spans="3:11" s="15" customFormat="1" ht="21" x14ac:dyDescent="0.35">
      <c r="C67" s="26" t="s">
        <v>73</v>
      </c>
      <c r="D67" s="38"/>
      <c r="E67" s="18"/>
      <c r="F67" s="21"/>
      <c r="G67" s="18"/>
      <c r="H67" s="18"/>
      <c r="I67" s="18"/>
      <c r="J67" s="18"/>
    </row>
    <row r="68" spans="3:11" s="10" customFormat="1" ht="21" x14ac:dyDescent="0.4">
      <c r="C68" s="23" t="s">
        <v>74</v>
      </c>
      <c r="D68" s="24">
        <f>+D69+D70</f>
        <v>0</v>
      </c>
      <c r="E68" s="25"/>
      <c r="F68" s="25"/>
      <c r="G68" s="27"/>
      <c r="H68" s="27"/>
      <c r="I68" s="27"/>
      <c r="J68" s="27"/>
      <c r="K68" s="27"/>
    </row>
    <row r="69" spans="3:11" s="15" customFormat="1" ht="21" x14ac:dyDescent="0.35">
      <c r="C69" s="26" t="s">
        <v>75</v>
      </c>
      <c r="D69" s="38">
        <v>0</v>
      </c>
      <c r="E69" s="18"/>
      <c r="F69" s="21"/>
      <c r="G69" s="18"/>
      <c r="H69" s="18"/>
      <c r="I69" s="18"/>
      <c r="J69" s="18"/>
    </row>
    <row r="70" spans="3:11" s="15" customFormat="1" ht="21" x14ac:dyDescent="0.35">
      <c r="C70" s="26" t="s">
        <v>76</v>
      </c>
      <c r="D70" s="38">
        <v>0</v>
      </c>
      <c r="E70" s="18"/>
      <c r="F70" s="21"/>
      <c r="G70" s="18"/>
      <c r="H70" s="18"/>
      <c r="I70" s="18"/>
      <c r="J70" s="18"/>
    </row>
    <row r="71" spans="3:11" s="10" customFormat="1" ht="21" x14ac:dyDescent="0.4">
      <c r="C71" s="23" t="s">
        <v>77</v>
      </c>
      <c r="D71" s="24">
        <f>+D74</f>
        <v>0</v>
      </c>
      <c r="E71" s="25"/>
      <c r="F71" s="25"/>
      <c r="G71" s="27"/>
      <c r="H71" s="27"/>
      <c r="I71" s="27"/>
      <c r="J71" s="27"/>
      <c r="K71" s="27"/>
    </row>
    <row r="72" spans="3:11" s="15" customFormat="1" ht="21" x14ac:dyDescent="0.35">
      <c r="C72" s="26" t="s">
        <v>78</v>
      </c>
      <c r="D72" s="38"/>
      <c r="E72" s="18"/>
      <c r="F72" s="21"/>
      <c r="G72" s="18"/>
      <c r="H72" s="18"/>
      <c r="I72" s="18"/>
      <c r="J72" s="18"/>
    </row>
    <row r="73" spans="3:11" s="15" customFormat="1" ht="21" x14ac:dyDescent="0.35">
      <c r="C73" s="26" t="s">
        <v>79</v>
      </c>
      <c r="D73" s="38">
        <v>0</v>
      </c>
      <c r="E73" s="18"/>
      <c r="F73" s="21"/>
      <c r="G73" s="18"/>
      <c r="H73" s="18"/>
      <c r="I73" s="18"/>
      <c r="J73" s="18"/>
    </row>
    <row r="74" spans="3:11" s="15" customFormat="1" ht="21" x14ac:dyDescent="0.35">
      <c r="C74" s="26" t="s">
        <v>80</v>
      </c>
      <c r="D74" s="38">
        <v>0</v>
      </c>
      <c r="E74" s="18"/>
      <c r="F74" s="21"/>
      <c r="G74" s="18"/>
      <c r="H74" s="18"/>
      <c r="I74" s="18"/>
      <c r="J74" s="18"/>
    </row>
    <row r="75" spans="3:11" s="10" customFormat="1" ht="21" x14ac:dyDescent="0.4">
      <c r="C75" s="23" t="s">
        <v>81</v>
      </c>
      <c r="D75" s="24">
        <f>+D76+D77+D78+D79+D80+D81+D82+D83</f>
        <v>0</v>
      </c>
      <c r="E75" s="25"/>
      <c r="F75" s="25">
        <f t="shared" ref="F75:K75" si="3">+F77</f>
        <v>28712089.129999999</v>
      </c>
      <c r="G75" s="27">
        <f t="shared" si="3"/>
        <v>52069670.5</v>
      </c>
      <c r="H75" s="27">
        <f t="shared" si="3"/>
        <v>42433100.799999997</v>
      </c>
      <c r="I75" s="27">
        <f t="shared" si="3"/>
        <v>12717513.25</v>
      </c>
      <c r="J75" s="27">
        <f t="shared" si="3"/>
        <v>70284608.040000007</v>
      </c>
      <c r="K75" s="27">
        <f t="shared" si="3"/>
        <v>42334859.890000001</v>
      </c>
    </row>
    <row r="76" spans="3:11" s="5" customFormat="1" ht="21" x14ac:dyDescent="0.4">
      <c r="C76" s="41" t="s">
        <v>82</v>
      </c>
      <c r="D76" s="38"/>
      <c r="E76" s="8"/>
      <c r="F76" s="9"/>
      <c r="G76" s="8"/>
      <c r="H76" s="8"/>
      <c r="I76" s="8"/>
      <c r="J76" s="8"/>
      <c r="K76" s="8"/>
    </row>
    <row r="77" spans="3:11" s="15" customFormat="1" ht="21" x14ac:dyDescent="0.35">
      <c r="C77" s="26" t="s">
        <v>83</v>
      </c>
      <c r="D77" s="38"/>
      <c r="E77" s="18"/>
      <c r="F77" s="18">
        <v>28712089.129999999</v>
      </c>
      <c r="G77" s="18">
        <v>52069670.5</v>
      </c>
      <c r="H77" s="18">
        <v>42433100.799999997</v>
      </c>
      <c r="I77" s="18">
        <v>12717513.25</v>
      </c>
      <c r="J77" s="18">
        <v>70284608.040000007</v>
      </c>
      <c r="K77" s="18">
        <v>42334859.890000001</v>
      </c>
    </row>
    <row r="78" spans="3:11" s="15" customFormat="1" ht="21" x14ac:dyDescent="0.35">
      <c r="C78" s="26" t="s">
        <v>84</v>
      </c>
      <c r="D78" s="38"/>
      <c r="E78" s="18"/>
      <c r="F78" s="42"/>
      <c r="G78" s="18"/>
      <c r="H78" s="18"/>
      <c r="I78" s="18"/>
      <c r="J78" s="18"/>
      <c r="K78" s="18"/>
    </row>
    <row r="79" spans="3:11" s="5" customFormat="1" ht="21" x14ac:dyDescent="0.4">
      <c r="C79" s="23" t="s">
        <v>85</v>
      </c>
      <c r="D79" s="24"/>
      <c r="E79" s="25"/>
      <c r="F79" s="25">
        <f>+F80</f>
        <v>2389047.77</v>
      </c>
      <c r="G79" s="27">
        <f>+G80</f>
        <v>86710.09</v>
      </c>
      <c r="H79" s="27">
        <f>+H80</f>
        <v>210167.49</v>
      </c>
      <c r="I79" s="27"/>
      <c r="J79" s="27">
        <f>+J80</f>
        <v>910633.97</v>
      </c>
      <c r="K79" s="27">
        <f>+K80</f>
        <v>851133.56</v>
      </c>
    </row>
    <row r="80" spans="3:11" s="31" customFormat="1" ht="21" x14ac:dyDescent="0.4">
      <c r="C80" s="43" t="s">
        <v>86</v>
      </c>
      <c r="D80" s="44"/>
      <c r="E80" s="45"/>
      <c r="F80" s="45">
        <v>2389047.77</v>
      </c>
      <c r="G80" s="46">
        <v>86710.09</v>
      </c>
      <c r="H80" s="46">
        <v>210167.49</v>
      </c>
      <c r="I80" s="46"/>
      <c r="J80" s="46">
        <v>910633.97</v>
      </c>
      <c r="K80" s="46">
        <v>851133.56</v>
      </c>
    </row>
    <row r="81" spans="3:11" s="15" customFormat="1" ht="21" x14ac:dyDescent="0.35">
      <c r="C81" s="26" t="s">
        <v>87</v>
      </c>
      <c r="D81" s="38"/>
      <c r="E81" s="18"/>
      <c r="F81" s="21"/>
      <c r="G81" s="18"/>
      <c r="H81" s="18"/>
      <c r="I81" s="18"/>
      <c r="J81" s="18"/>
      <c r="K81" s="18"/>
    </row>
    <row r="82" spans="3:11" s="5" customFormat="1" ht="21" x14ac:dyDescent="0.4">
      <c r="C82" s="23" t="s">
        <v>88</v>
      </c>
      <c r="D82" s="24"/>
      <c r="E82" s="25"/>
      <c r="F82" s="25"/>
      <c r="G82" s="27"/>
      <c r="H82" s="27"/>
      <c r="I82" s="27"/>
      <c r="J82" s="27"/>
      <c r="K82" s="27"/>
    </row>
    <row r="83" spans="3:11" s="1" customFormat="1" ht="21" x14ac:dyDescent="0.35">
      <c r="C83" s="26" t="s">
        <v>89</v>
      </c>
      <c r="D83" s="38"/>
      <c r="E83" s="47"/>
      <c r="F83" s="48"/>
      <c r="G83" s="47"/>
      <c r="H83" s="47"/>
      <c r="I83" s="47"/>
      <c r="J83" s="47"/>
    </row>
    <row r="84" spans="3:11" s="53" customFormat="1" ht="30" customHeight="1" x14ac:dyDescent="0.4">
      <c r="C84" s="49" t="s">
        <v>90</v>
      </c>
      <c r="D84" s="50">
        <f>+D75+D71+D68+D63+D53+D46+D37+D27+D17+D11</f>
        <v>707952077</v>
      </c>
      <c r="E84" s="51">
        <f>+E63+E53+E46+E37+E27+E17+E11</f>
        <v>0</v>
      </c>
      <c r="F84" s="51">
        <f>+F53+F27+F17+F11+F79+F75</f>
        <v>40307734.670000002</v>
      </c>
      <c r="G84" s="52">
        <f>+G79+G75+G53+G27+G17+G11</f>
        <v>62767320.43</v>
      </c>
      <c r="H84" s="52">
        <f>+H79+H75+H53+H27+H17+H11</f>
        <v>54380437.710000001</v>
      </c>
      <c r="I84" s="52">
        <f>+I75+I53+I37+I27+I17+I11</f>
        <v>22823871.219999999</v>
      </c>
      <c r="J84" s="52">
        <f>+J75+J53+J37+J27+J17+J11+J79</f>
        <v>82546412.399999991</v>
      </c>
      <c r="K84" s="52">
        <f>+K79+K75+K53+K27+K17+K11</f>
        <v>50431875.250000007</v>
      </c>
    </row>
    <row r="85" spans="3:11" s="53" customFormat="1" ht="30" customHeight="1" thickBot="1" x14ac:dyDescent="0.45">
      <c r="C85" s="54"/>
      <c r="D85" s="55"/>
      <c r="E85" s="56"/>
      <c r="F85" s="56"/>
      <c r="G85" s="57"/>
      <c r="H85" s="57"/>
      <c r="I85" s="18"/>
      <c r="J85" s="57"/>
      <c r="K85" s="58"/>
    </row>
    <row r="86" spans="3:11" s="65" customFormat="1" ht="21" x14ac:dyDescent="0.4">
      <c r="C86" s="59" t="s">
        <v>91</v>
      </c>
      <c r="D86" s="60"/>
      <c r="E86" s="61"/>
      <c r="F86" s="62"/>
      <c r="G86" s="63"/>
      <c r="H86" s="63"/>
      <c r="I86" s="63"/>
      <c r="J86" s="63"/>
      <c r="K86" s="64"/>
    </row>
    <row r="87" spans="3:11" s="65" customFormat="1" ht="25.5" customHeight="1" x14ac:dyDescent="0.3">
      <c r="C87" s="66" t="s">
        <v>92</v>
      </c>
      <c r="D87" s="67"/>
      <c r="E87" s="68"/>
      <c r="F87" s="69">
        <f>+F84-40307734.67</f>
        <v>0</v>
      </c>
      <c r="G87" s="63"/>
      <c r="H87" s="63"/>
      <c r="I87" s="63"/>
      <c r="J87" s="63"/>
      <c r="K87" s="64"/>
    </row>
    <row r="88" spans="3:11" s="65" customFormat="1" ht="16.5" customHeight="1" x14ac:dyDescent="0.3">
      <c r="C88" s="70" t="s">
        <v>93</v>
      </c>
      <c r="D88" s="71"/>
      <c r="E88" s="68"/>
      <c r="F88" s="72"/>
      <c r="G88" s="63"/>
      <c r="H88" s="63"/>
      <c r="I88" s="63"/>
      <c r="J88" s="63"/>
    </row>
    <row r="89" spans="3:11" s="65" customFormat="1" ht="22.5" customHeight="1" thickBot="1" x14ac:dyDescent="0.35">
      <c r="C89" s="73" t="s">
        <v>94</v>
      </c>
      <c r="D89" s="74"/>
      <c r="E89" s="75"/>
      <c r="F89" s="72"/>
      <c r="G89" s="63"/>
      <c r="H89" s="63"/>
      <c r="I89" s="63"/>
      <c r="J89" s="63"/>
    </row>
    <row r="90" spans="3:11" s="65" customFormat="1" ht="18.75" x14ac:dyDescent="0.3">
      <c r="C90" s="76"/>
      <c r="D90" s="77"/>
      <c r="E90" s="78"/>
      <c r="F90" s="72"/>
      <c r="G90" s="63"/>
      <c r="H90" s="63"/>
      <c r="I90" s="63"/>
      <c r="J90" s="63"/>
    </row>
    <row r="91" spans="3:11" s="65" customFormat="1" ht="18.75" x14ac:dyDescent="0.3">
      <c r="C91" s="76"/>
      <c r="D91" s="77"/>
      <c r="E91" s="78"/>
      <c r="F91" s="72"/>
      <c r="G91" s="63"/>
      <c r="H91" s="63"/>
      <c r="I91" s="63"/>
      <c r="J91" s="63"/>
    </row>
    <row r="92" spans="3:11" s="65" customFormat="1" ht="18.75" x14ac:dyDescent="0.3">
      <c r="C92" s="76"/>
      <c r="D92" s="77"/>
      <c r="E92" s="78"/>
      <c r="F92" s="72"/>
      <c r="G92" s="63"/>
      <c r="H92" s="63"/>
      <c r="I92" s="63"/>
      <c r="J92" s="63"/>
    </row>
    <row r="93" spans="3:11" s="65" customFormat="1" ht="18.75" x14ac:dyDescent="0.3">
      <c r="C93" s="76"/>
      <c r="D93" s="77"/>
      <c r="E93" s="78"/>
      <c r="F93" s="72"/>
      <c r="G93" s="63"/>
      <c r="H93" s="63"/>
      <c r="I93" s="63"/>
      <c r="J93" s="63"/>
    </row>
    <row r="94" spans="3:11" s="65" customFormat="1" ht="18.75" x14ac:dyDescent="0.3">
      <c r="C94" s="76"/>
      <c r="D94" s="77"/>
      <c r="E94" s="78"/>
      <c r="F94" s="72"/>
      <c r="G94" s="63"/>
      <c r="H94" s="63"/>
      <c r="I94" s="63"/>
      <c r="J94" s="63"/>
    </row>
    <row r="95" spans="3:11" s="65" customFormat="1" ht="18.75" x14ac:dyDescent="0.3">
      <c r="C95" s="76"/>
      <c r="D95" s="77"/>
      <c r="E95" s="78"/>
      <c r="F95" s="72"/>
      <c r="G95" s="63"/>
      <c r="H95" s="63"/>
      <c r="I95" s="63"/>
      <c r="J95" s="63"/>
    </row>
    <row r="96" spans="3:11" s="65" customFormat="1" ht="18.75" x14ac:dyDescent="0.3">
      <c r="C96" s="76"/>
      <c r="D96" s="77"/>
      <c r="E96" s="78"/>
      <c r="F96" s="72"/>
      <c r="G96" s="63"/>
      <c r="H96" s="63"/>
      <c r="I96" s="63"/>
      <c r="J96" s="63"/>
    </row>
    <row r="97" spans="1:10" s="65" customFormat="1" ht="18.75" x14ac:dyDescent="0.3">
      <c r="C97" s="76"/>
      <c r="D97" s="77"/>
      <c r="E97" s="78"/>
      <c r="F97" s="72"/>
      <c r="G97" s="63"/>
      <c r="H97" s="63"/>
      <c r="I97" s="63"/>
      <c r="J97" s="63"/>
    </row>
    <row r="98" spans="1:10" s="65" customFormat="1" ht="18.75" x14ac:dyDescent="0.25">
      <c r="B98" s="127" t="s">
        <v>95</v>
      </c>
      <c r="C98" s="127"/>
      <c r="D98" s="128" t="s">
        <v>96</v>
      </c>
      <c r="E98" s="128"/>
      <c r="F98" s="128"/>
      <c r="G98" s="128"/>
      <c r="H98" s="128"/>
      <c r="I98" s="128"/>
      <c r="J98" s="128"/>
    </row>
    <row r="99" spans="1:10" s="65" customFormat="1" ht="21" x14ac:dyDescent="0.4">
      <c r="A99" s="80"/>
      <c r="B99" s="81" t="s">
        <v>97</v>
      </c>
      <c r="C99" s="81"/>
      <c r="D99" s="5"/>
      <c r="E99" s="5" t="s">
        <v>98</v>
      </c>
      <c r="F99" s="5"/>
      <c r="G99" s="9"/>
      <c r="H99" s="9"/>
      <c r="I99" s="9"/>
      <c r="J99" s="9"/>
    </row>
    <row r="100" spans="1:10" s="84" customFormat="1" ht="20.25" customHeight="1" x14ac:dyDescent="0.4">
      <c r="A100" s="82"/>
      <c r="B100" s="83" t="s">
        <v>99</v>
      </c>
      <c r="C100" s="81"/>
      <c r="D100" s="129" t="s">
        <v>100</v>
      </c>
      <c r="E100" s="129"/>
      <c r="F100" s="129"/>
      <c r="G100" s="129"/>
      <c r="H100" s="129"/>
      <c r="I100" s="129"/>
      <c r="J100" s="129"/>
    </row>
    <row r="101" spans="1:10" s="65" customFormat="1" ht="18.75" x14ac:dyDescent="0.3">
      <c r="C101" s="76"/>
      <c r="D101" s="77"/>
      <c r="E101" s="78"/>
      <c r="F101" s="72"/>
      <c r="G101" s="63"/>
      <c r="H101" s="63"/>
      <c r="I101" s="63"/>
      <c r="J101" s="63"/>
    </row>
    <row r="102" spans="1:10" s="65" customFormat="1" ht="18.75" x14ac:dyDescent="0.3">
      <c r="C102" s="76"/>
      <c r="D102" s="77"/>
      <c r="E102" s="78"/>
      <c r="F102" s="72"/>
      <c r="G102" s="63"/>
      <c r="H102" s="63"/>
      <c r="I102" s="63"/>
      <c r="J102" s="63"/>
    </row>
    <row r="103" spans="1:10" s="65" customFormat="1" ht="18.75" x14ac:dyDescent="0.3">
      <c r="C103" s="76"/>
      <c r="D103" s="77"/>
      <c r="E103" s="78"/>
      <c r="F103" s="72"/>
      <c r="G103" s="63"/>
      <c r="H103" s="63"/>
      <c r="I103" s="63"/>
      <c r="J103" s="63"/>
    </row>
    <row r="104" spans="1:10" s="65" customFormat="1" ht="18.75" x14ac:dyDescent="0.3">
      <c r="C104" s="76"/>
      <c r="D104" s="77"/>
      <c r="E104" s="78"/>
      <c r="F104" s="72"/>
      <c r="G104" s="63"/>
      <c r="H104" s="63"/>
      <c r="I104" s="63"/>
      <c r="J104" s="63"/>
    </row>
    <row r="105" spans="1:10" s="65" customFormat="1" ht="18.75" customHeight="1" x14ac:dyDescent="0.25">
      <c r="C105" s="130" t="s">
        <v>101</v>
      </c>
      <c r="D105" s="130"/>
      <c r="E105" s="130"/>
      <c r="F105" s="130"/>
      <c r="G105" s="130"/>
      <c r="H105" s="130"/>
      <c r="I105" s="130"/>
      <c r="J105" s="130"/>
    </row>
    <row r="106" spans="1:10" s="65" customFormat="1" ht="18.75" customHeight="1" x14ac:dyDescent="0.25">
      <c r="C106" s="130"/>
      <c r="D106" s="130"/>
      <c r="E106" s="130"/>
      <c r="F106" s="130"/>
      <c r="G106" s="130"/>
      <c r="H106" s="130"/>
      <c r="I106" s="130"/>
      <c r="J106" s="130"/>
    </row>
    <row r="107" spans="1:10" s="65" customFormat="1" ht="21" x14ac:dyDescent="0.4">
      <c r="B107" s="80"/>
      <c r="C107" s="131" t="s">
        <v>102</v>
      </c>
      <c r="D107" s="131"/>
      <c r="E107" s="131"/>
      <c r="F107" s="131"/>
      <c r="G107" s="131"/>
      <c r="H107" s="131"/>
      <c r="I107" s="131"/>
      <c r="J107" s="131"/>
    </row>
    <row r="108" spans="1:10" s="65" customFormat="1" ht="21" x14ac:dyDescent="0.25">
      <c r="B108" s="125" t="s">
        <v>103</v>
      </c>
      <c r="C108" s="125"/>
      <c r="D108" s="125"/>
      <c r="E108" s="125"/>
      <c r="F108" s="125"/>
      <c r="G108" s="125"/>
      <c r="H108" s="125"/>
      <c r="I108" s="125"/>
      <c r="J108" s="125"/>
    </row>
    <row r="109" spans="1:10" s="65" customFormat="1" ht="18.75" x14ac:dyDescent="0.3">
      <c r="C109" s="76"/>
      <c r="D109" s="77"/>
      <c r="E109" s="78"/>
      <c r="F109" s="72"/>
      <c r="G109" s="63"/>
      <c r="H109" s="63"/>
      <c r="I109" s="63"/>
      <c r="J109" s="63"/>
    </row>
    <row r="110" spans="1:10" s="65" customFormat="1" ht="18.75" x14ac:dyDescent="0.3">
      <c r="C110" s="76"/>
      <c r="D110" s="77"/>
      <c r="E110" s="78"/>
      <c r="F110" s="72"/>
      <c r="G110" s="63"/>
      <c r="H110" s="63"/>
      <c r="I110" s="63"/>
      <c r="J110" s="63"/>
    </row>
    <row r="111" spans="1:10" s="65" customFormat="1" ht="18.75" x14ac:dyDescent="0.3">
      <c r="C111" s="76"/>
      <c r="D111" s="77"/>
      <c r="E111" s="78"/>
      <c r="F111" s="72"/>
      <c r="G111" s="63"/>
      <c r="H111" s="63"/>
      <c r="I111" s="63"/>
      <c r="J111" s="63"/>
    </row>
    <row r="112" spans="1:10" s="65" customFormat="1" ht="18.75" x14ac:dyDescent="0.3">
      <c r="C112" s="76"/>
      <c r="D112" s="77"/>
      <c r="E112" s="78"/>
      <c r="F112" s="72"/>
      <c r="G112" s="63"/>
      <c r="H112" s="63"/>
      <c r="I112" s="63"/>
      <c r="J112" s="63"/>
    </row>
    <row r="113" spans="3:16" s="65" customFormat="1" ht="18.75" x14ac:dyDescent="0.3">
      <c r="C113" s="76"/>
      <c r="D113" s="77"/>
      <c r="E113" s="78"/>
      <c r="F113" s="72"/>
      <c r="G113" s="63"/>
      <c r="H113" s="63"/>
      <c r="I113" s="63"/>
      <c r="J113" s="63"/>
    </row>
    <row r="114" spans="3:16" s="65" customFormat="1" ht="18.75" x14ac:dyDescent="0.3">
      <c r="C114" s="76"/>
      <c r="D114" s="77"/>
      <c r="E114" s="78"/>
      <c r="F114" s="72"/>
      <c r="G114" s="63"/>
      <c r="H114" s="63"/>
      <c r="I114" s="63"/>
      <c r="J114" s="63"/>
    </row>
    <row r="115" spans="3:16" s="65" customFormat="1" ht="18.75" x14ac:dyDescent="0.3">
      <c r="C115" s="76"/>
      <c r="D115" s="77"/>
      <c r="E115" s="78"/>
      <c r="F115" s="62"/>
      <c r="G115" s="63"/>
      <c r="H115" s="63"/>
      <c r="I115" s="63"/>
      <c r="J115" s="63"/>
    </row>
    <row r="116" spans="3:16" s="65" customFormat="1" ht="21" x14ac:dyDescent="0.25">
      <c r="C116" s="79" t="s">
        <v>104</v>
      </c>
      <c r="D116" s="85"/>
      <c r="E116" s="86"/>
      <c r="F116" s="86"/>
      <c r="G116" s="86"/>
      <c r="H116" s="86"/>
      <c r="I116" s="85"/>
      <c r="J116" s="85"/>
    </row>
    <row r="117" spans="3:16" s="65" customFormat="1" ht="16.5" customHeight="1" x14ac:dyDescent="0.25">
      <c r="C117" s="87" t="s">
        <v>105</v>
      </c>
      <c r="D117" s="88" t="s">
        <v>106</v>
      </c>
      <c r="E117" s="88"/>
      <c r="F117" s="88"/>
      <c r="G117" s="88"/>
      <c r="H117" s="88"/>
      <c r="I117" s="88"/>
      <c r="J117" s="88"/>
    </row>
    <row r="118" spans="3:16" s="65" customFormat="1" ht="17.25" customHeight="1" x14ac:dyDescent="0.25">
      <c r="C118" s="89" t="s">
        <v>107</v>
      </c>
      <c r="D118" s="90" t="s">
        <v>108</v>
      </c>
      <c r="E118" s="90"/>
      <c r="F118" s="90"/>
      <c r="G118" s="90"/>
      <c r="H118" s="90"/>
      <c r="I118" s="90"/>
      <c r="J118" s="90"/>
    </row>
    <row r="119" spans="3:16" s="65" customFormat="1" x14ac:dyDescent="0.3">
      <c r="C119" s="91"/>
      <c r="D119" s="92"/>
      <c r="E119" s="93"/>
      <c r="F119" s="62"/>
      <c r="G119" s="63"/>
      <c r="H119" s="63"/>
      <c r="I119" s="63"/>
      <c r="J119" s="63"/>
    </row>
    <row r="120" spans="3:16" s="65" customFormat="1" ht="18.75" x14ac:dyDescent="0.3">
      <c r="C120" s="76"/>
      <c r="D120" s="94"/>
      <c r="E120" s="95"/>
      <c r="F120" s="62"/>
      <c r="G120" s="63"/>
      <c r="H120" s="63"/>
      <c r="I120" s="63"/>
      <c r="J120" s="63"/>
    </row>
    <row r="121" spans="3:16" s="98" customFormat="1" ht="21" x14ac:dyDescent="0.3">
      <c r="C121" s="96" t="s">
        <v>109</v>
      </c>
      <c r="D121" s="97"/>
      <c r="E121" s="97"/>
      <c r="F121" s="97"/>
      <c r="G121" s="97"/>
      <c r="H121" s="97"/>
      <c r="I121" s="97"/>
      <c r="J121" s="97"/>
    </row>
    <row r="122" spans="3:16" s="101" customFormat="1" ht="25.5" x14ac:dyDescent="0.45">
      <c r="C122" s="99" t="s">
        <v>110</v>
      </c>
      <c r="D122" s="100"/>
      <c r="E122" s="100"/>
      <c r="F122" s="100"/>
      <c r="G122" s="100"/>
      <c r="H122" s="100"/>
      <c r="I122" s="100"/>
      <c r="J122" s="100"/>
    </row>
    <row r="123" spans="3:16" s="101" customFormat="1" ht="22.5" x14ac:dyDescent="0.4">
      <c r="C123" s="102" t="s">
        <v>111</v>
      </c>
      <c r="D123" s="103"/>
      <c r="E123" s="103"/>
      <c r="F123" s="103"/>
      <c r="G123" s="103"/>
      <c r="H123" s="103"/>
      <c r="I123" s="103"/>
      <c r="J123" s="103"/>
    </row>
    <row r="125" spans="3:16" ht="17.25" thickBot="1" x14ac:dyDescent="0.35"/>
    <row r="126" spans="3:16" s="114" customFormat="1" ht="18.75" thickBot="1" x14ac:dyDescent="0.4">
      <c r="C126" s="108" t="s">
        <v>112</v>
      </c>
      <c r="D126" s="109"/>
      <c r="E126" s="110"/>
      <c r="F126" s="111"/>
      <c r="G126" s="112"/>
      <c r="H126" s="112"/>
      <c r="I126" s="112"/>
      <c r="J126" s="112"/>
      <c r="K126" s="113"/>
      <c r="L126" s="113"/>
      <c r="M126" s="113"/>
      <c r="N126" s="113"/>
      <c r="O126" s="113"/>
      <c r="P126" s="113"/>
    </row>
    <row r="127" spans="3:16" s="114" customFormat="1" ht="34.5" customHeight="1" thickBot="1" x14ac:dyDescent="0.4">
      <c r="C127" s="115" t="s">
        <v>113</v>
      </c>
      <c r="D127" s="116"/>
      <c r="E127" s="110"/>
      <c r="F127" s="111"/>
      <c r="G127" s="112"/>
      <c r="H127" s="112"/>
      <c r="I127" s="112"/>
      <c r="J127" s="112"/>
      <c r="K127" s="113"/>
      <c r="L127" s="113"/>
      <c r="M127" s="113"/>
      <c r="N127" s="113"/>
      <c r="O127" s="113"/>
      <c r="P127" s="113"/>
    </row>
    <row r="128" spans="3:16" s="123" customFormat="1" ht="52.5" customHeight="1" thickBot="1" x14ac:dyDescent="0.3">
      <c r="C128" s="117" t="s">
        <v>114</v>
      </c>
      <c r="D128" s="118"/>
      <c r="E128" s="119"/>
      <c r="F128" s="120"/>
      <c r="G128" s="121"/>
      <c r="H128" s="121"/>
      <c r="I128" s="121"/>
      <c r="J128" s="121"/>
      <c r="K128" s="122"/>
      <c r="L128" s="122"/>
      <c r="M128" s="122"/>
      <c r="N128" s="122"/>
      <c r="O128" s="122"/>
      <c r="P128" s="122"/>
    </row>
    <row r="129" spans="3:10" s="113" customFormat="1" ht="18" x14ac:dyDescent="0.35">
      <c r="C129" s="124"/>
      <c r="D129" s="110"/>
      <c r="E129" s="110"/>
      <c r="F129" s="111"/>
      <c r="G129" s="112"/>
      <c r="H129" s="112"/>
      <c r="I129" s="112"/>
      <c r="J129" s="112"/>
    </row>
  </sheetData>
  <autoFilter ref="F9:J9" xr:uid="{DAA9053B-A81D-412A-AE71-167C07209B62}"/>
  <mergeCells count="13">
    <mergeCell ref="B7:K7"/>
    <mergeCell ref="B2:K2"/>
    <mergeCell ref="B3:K3"/>
    <mergeCell ref="B4:K4"/>
    <mergeCell ref="B5:K5"/>
    <mergeCell ref="B6:K6"/>
    <mergeCell ref="B108:J108"/>
    <mergeCell ref="B8:K8"/>
    <mergeCell ref="B98:C98"/>
    <mergeCell ref="D98:J98"/>
    <mergeCell ref="D100:J100"/>
    <mergeCell ref="C105:J106"/>
    <mergeCell ref="C107:J107"/>
  </mergeCells>
  <printOptions horizontalCentered="1"/>
  <pageMargins left="0.39370078740157483" right="0.39370078740157483" top="3.937007874015748E-2" bottom="0.39370078740157483" header="0.31496062992125984" footer="0.31496062992125984"/>
  <pageSetup scale="50" fitToHeight="6" orientation="landscape" r:id="rId1"/>
  <headerFooter>
    <oddFooter>&amp;R&amp;P</oddFooter>
  </headerFooter>
  <rowBreaks count="3" manualBreakCount="3">
    <brk id="52" min="1" max="10" man="1"/>
    <brk id="75" min="1" max="10" man="1"/>
    <brk id="116" min="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 (2)</vt:lpstr>
      <vt:lpstr>'EJECUCION DEL GASTO (2)'!Área_de_impresión</vt:lpstr>
      <vt:lpstr>'EJECUCION DEL GASTO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dcterms:created xsi:type="dcterms:W3CDTF">2023-07-20T15:35:18Z</dcterms:created>
  <dcterms:modified xsi:type="dcterms:W3CDTF">2023-07-21T13:35:46Z</dcterms:modified>
</cp:coreProperties>
</file>